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Nov'15" sheetId="1" r:id="rId1"/>
  </sheets>
  <definedNames>
    <definedName name="_xlnm.Print_Area" localSheetId="0">'Cash Flow Nov''15'!$A$3:$R$57</definedName>
  </definedNames>
  <calcPr fullCalcOnLoad="1"/>
</workbook>
</file>

<file path=xl/sharedStrings.xml><?xml version="1.0" encoding="utf-8"?>
<sst xmlns="http://schemas.openxmlformats.org/spreadsheetml/2006/main" count="93" uniqueCount="86">
  <si>
    <t>LIC</t>
  </si>
  <si>
    <t>ECB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</si>
  <si>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</si>
  <si>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</si>
  <si>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</si>
  <si>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</si>
  <si>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</si>
  <si>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</si>
  <si>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</si>
  <si>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</si>
  <si>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</si>
  <si>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</si>
  <si>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</si>
  <si>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</si>
  <si>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</si>
  <si>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</si>
  <si>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</si>
  <si>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</si>
  <si>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 xml:space="preserve">ECB </t>
  </si>
  <si>
    <t>DONER</t>
  </si>
  <si>
    <t>A</t>
  </si>
  <si>
    <t>B</t>
  </si>
  <si>
    <t xml:space="preserve">    TOTAL - A </t>
  </si>
  <si>
    <t>NAME OF  PROJECT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</si>
  <si>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</si>
  <si>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</si>
  <si>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</si>
  <si>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</si>
  <si>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</si>
  <si>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</si>
  <si>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</si>
  <si>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</si>
  <si>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</si>
  <si>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</si>
  <si>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</si>
  <si>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</si>
  <si>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</si>
  <si>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</si>
  <si>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</si>
  <si>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</si>
  <si>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</si>
  <si>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</si>
  <si>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</si>
  <si>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</si>
  <si>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J.V. Waaneep Solar Pvt.</t>
  </si>
  <si>
    <t>i) S &amp; I Guwahati</t>
  </si>
  <si>
    <t xml:space="preserve"> Balance of fund/ (Expenditure from Internal Resources)</t>
  </si>
  <si>
    <t xml:space="preserve">Bond </t>
  </si>
  <si>
    <t>(8+9)</t>
  </si>
  <si>
    <t>Foreign Fluction/Add Cap.</t>
  </si>
  <si>
    <t>B.E.
2015-16</t>
  </si>
  <si>
    <t>AS  ON 31.03.2015</t>
  </si>
  <si>
    <t>2015-16</t>
  </si>
  <si>
    <t>Agartala Gas Turbine Power Project</t>
  </si>
  <si>
    <t>Solar PP, KHEP</t>
  </si>
  <si>
    <t xml:space="preserve"> ECB</t>
  </si>
  <si>
    <t xml:space="preserve">/DONER </t>
  </si>
  <si>
    <t>DURING 2015-16</t>
  </si>
  <si>
    <t>S &amp; I Schemes:</t>
  </si>
  <si>
    <t>Total Exp.</t>
  </si>
  <si>
    <t>ECB Exp.</t>
  </si>
  <si>
    <t>Bond Exp.</t>
  </si>
  <si>
    <t>TGBPP</t>
  </si>
  <si>
    <t>IR</t>
  </si>
  <si>
    <t>AGTP Ext.</t>
  </si>
  <si>
    <t xml:space="preserve">UPTO
31.03.2015 (Actual) </t>
  </si>
  <si>
    <t xml:space="preserve">ii) Manipur S &amp; I </t>
  </si>
  <si>
    <t>iii) Mawphu Stage II (S&amp;I)</t>
  </si>
  <si>
    <t>iv) Lunglei S&amp;I Mizoram (S&amp;I)</t>
  </si>
  <si>
    <t>v) Killing H.E.P</t>
  </si>
  <si>
    <t>vi) Upper Siang Stage II</t>
  </si>
  <si>
    <t>vii) S&amp;I Rokhia Gas Fired Tripura</t>
  </si>
  <si>
    <t>viii) S&amp;I Baramura GTPP Tripura</t>
  </si>
  <si>
    <t>xi) S&amp;I (Solar Power Kargil)</t>
  </si>
  <si>
    <t>x) Kurung HEP (AP) Upfront fee</t>
  </si>
  <si>
    <t>KSK Dibbin-HEP (Pvt. Ltd)</t>
  </si>
  <si>
    <t>Joint Venture Project (MDGEPL)</t>
  </si>
  <si>
    <t>Includes Forex Loss of  KFW Rs. 41.27 Crs and ECB Loss Rs. 28.23 Crs.</t>
  </si>
  <si>
    <t>(11+15)</t>
  </si>
  <si>
    <t>November' 2015</t>
  </si>
  <si>
    <t>AS  ON  30.11.2015</t>
  </si>
  <si>
    <t xml:space="preserve">UPTO
October 31.10.2015 </t>
  </si>
  <si>
    <t>During November 2015</t>
  </si>
  <si>
    <t>Upto November 30.11.2015 (12 +13 )</t>
  </si>
  <si>
    <t>30.11.2015</t>
  </si>
  <si>
    <t>FINANCIAL PROGRESS REPORT CUM CASH FLOW STATEMENT, NOVEMBER 30.11.2015 (PROVISIONAL)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</si>
</sst>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0.0"/>
    <numFmt numFmtId="185" formatCode="0.000"/>
    <numFmt numFmtId="186" formatCode="0.0000"/>
    <numFmt numFmtId="187" formatCode="_(* #,##0.0_);_(* \(#,##0.0\);_(* &quot;-&quot;??_);_(@_)"/>
    <numFmt numFmtId="188" formatCode="_(* #,##0_);_(* \(#,##0\);_(* &quot;-&quot;??_);_(@_)"/>
    <numFmt numFmtId="189" formatCode="0.000000"/>
    <numFmt numFmtId="190" formatCode="0.00000"/>
    <numFmt numFmtId="191" formatCode="0.00_);\(0.00\)"/>
    <numFmt numFmtId="192" formatCode="0.000000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0000000"/>
    <numFmt numFmtId="200" formatCode="0.000000000000000"/>
    <numFmt numFmtId="201" formatCode="0.0000000000000000"/>
    <numFmt numFmtId="202" formatCode="mmmm\-yy"/>
    <numFmt numFmtId="203" formatCode="0.00;[Red]0.00"/>
    <numFmt numFmtId="204" formatCode="0.00_);[Red]\(0.00\)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91" fontId="4" fillId="0" borderId="11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/>
    </xf>
    <xf numFmtId="191" fontId="1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right" vertical="center"/>
    </xf>
    <xf numFmtId="191" fontId="4" fillId="0" borderId="10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1" fillId="0" borderId="11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91" fontId="3" fillId="0" borderId="11" xfId="0" applyNumberFormat="1" applyFont="1" applyBorder="1" applyAlignment="1">
      <alignment horizontal="right" vertical="center"/>
    </xf>
    <xf numFmtId="191" fontId="4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191" fontId="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4" fillId="0" borderId="11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91" fontId="4" fillId="0" borderId="10" xfId="0" applyNumberFormat="1" applyFont="1" applyBorder="1" applyAlignment="1">
      <alignment vertical="center"/>
    </xf>
    <xf numFmtId="191" fontId="4" fillId="0" borderId="15" xfId="0" applyNumberFormat="1" applyFont="1" applyBorder="1" applyAlignment="1">
      <alignment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 wrapText="1"/>
    </xf>
    <xf numFmtId="191" fontId="4" fillId="0" borderId="0" xfId="0" applyNumberFormat="1" applyFont="1" applyBorder="1" applyAlignment="1">
      <alignment horizontal="right" vertical="center"/>
    </xf>
    <xf numFmtId="191" fontId="4" fillId="0" borderId="28" xfId="0" applyNumberFormat="1" applyFont="1" applyBorder="1" applyAlignment="1">
      <alignment horizontal="right" vertical="center" wrapText="1"/>
    </xf>
    <xf numFmtId="191" fontId="4" fillId="0" borderId="28" xfId="0" applyNumberFormat="1" applyFont="1" applyBorder="1" applyAlignment="1">
      <alignment horizontal="right" vertical="center"/>
    </xf>
    <xf numFmtId="191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191" fontId="1" fillId="0" borderId="15" xfId="0" applyNumberFormat="1" applyFont="1" applyBorder="1" applyAlignment="1">
      <alignment horizontal="right" vertical="center"/>
    </xf>
    <xf numFmtId="191" fontId="1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vertical="center"/>
    </xf>
    <xf numFmtId="191" fontId="0" fillId="0" borderId="30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1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191" fontId="0" fillId="0" borderId="34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91" fontId="0" fillId="0" borderId="27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1" fontId="0" fillId="0" borderId="36" xfId="0" applyNumberFormat="1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3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1" fillId="0" borderId="11" xfId="0" applyNumberFormat="1" applyFont="1" applyBorder="1" applyAlignment="1">
      <alignment horizontal="right" vertical="center" wrapText="1"/>
    </xf>
    <xf numFmtId="191" fontId="4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right" vertical="center"/>
    </xf>
    <xf numFmtId="191" fontId="4" fillId="0" borderId="20" xfId="0" applyNumberFormat="1" applyFont="1" applyBorder="1" applyAlignment="1">
      <alignment horizontal="right" vertical="center"/>
    </xf>
    <xf numFmtId="191" fontId="4" fillId="0" borderId="1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 wrapText="1"/>
    </xf>
    <xf numFmtId="191" fontId="4" fillId="0" borderId="11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20" xfId="0" applyNumberFormat="1" applyFont="1" applyBorder="1" applyAlignment="1">
      <alignment horizontal="right" vertical="center" wrapText="1"/>
    </xf>
    <xf numFmtId="191" fontId="4" fillId="0" borderId="17" xfId="0" applyNumberFormat="1" applyFont="1" applyBorder="1" applyAlignment="1">
      <alignment horizontal="right" vertical="center" wrapText="1"/>
    </xf>
    <xf numFmtId="191" fontId="1" fillId="0" borderId="11" xfId="0" applyNumberFormat="1" applyFont="1" applyBorder="1" applyAlignment="1">
      <alignment horizontal="right" vertical="center"/>
    </xf>
    <xf numFmtId="191" fontId="4" fillId="0" borderId="19" xfId="0" applyNumberFormat="1" applyFont="1" applyBorder="1" applyAlignment="1">
      <alignment horizontal="right" vertical="center" wrapText="1"/>
    </xf>
    <xf numFmtId="191" fontId="4" fillId="0" borderId="23" xfId="0" applyNumberFormat="1" applyFont="1" applyBorder="1" applyAlignment="1">
      <alignment horizontal="right" vertical="center" wrapText="1"/>
    </xf>
    <xf numFmtId="191" fontId="4" fillId="0" borderId="24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center" vertical="center"/>
    </xf>
    <xf numFmtId="191" fontId="4" fillId="0" borderId="15" xfId="0" applyNumberFormat="1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/>
    </xf>
    <xf numFmtId="191" fontId="4" fillId="0" borderId="17" xfId="0" applyNumberFormat="1" applyFont="1" applyBorder="1" applyAlignment="1">
      <alignment horizontal="center" vertical="center"/>
    </xf>
    <xf numFmtId="191" fontId="4" fillId="0" borderId="21" xfId="0" applyNumberFormat="1" applyFont="1" applyBorder="1" applyAlignment="1">
      <alignment horizontal="right" vertical="center"/>
    </xf>
    <xf numFmtId="191" fontId="4" fillId="0" borderId="22" xfId="0" applyNumberFormat="1" applyFont="1" applyBorder="1" applyAlignment="1">
      <alignment horizontal="right" vertical="center"/>
    </xf>
    <xf numFmtId="191" fontId="4" fillId="0" borderId="39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91" fontId="4" fillId="0" borderId="10" xfId="0" applyNumberFormat="1" applyFont="1" applyBorder="1" applyAlignment="1">
      <alignment horizontal="right" vertical="center"/>
    </xf>
    <xf numFmtId="191" fontId="4" fillId="0" borderId="18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horizontal="center" vertical="center" wrapText="1"/>
    </xf>
    <xf numFmtId="191" fontId="4" fillId="0" borderId="17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1" fontId="4" fillId="0" borderId="26" xfId="0" applyNumberFormat="1" applyFont="1" applyBorder="1" applyAlignment="1">
      <alignment horizontal="right" vertical="center"/>
    </xf>
    <xf numFmtId="191" fontId="4" fillId="0" borderId="25" xfId="0" applyNumberFormat="1" applyFont="1" applyBorder="1" applyAlignment="1">
      <alignment horizontal="right" vertical="center"/>
    </xf>
    <xf numFmtId="191" fontId="4" fillId="0" borderId="48" xfId="0" applyNumberFormat="1" applyFont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191" fontId="4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2" name="AutoShape 15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3" name="AutoShape 19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4" name="AutoShape 20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5" name="AutoShape 21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6" name="AutoShape 22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1</xdr:row>
      <xdr:rowOff>0</xdr:rowOff>
    </xdr:from>
    <xdr:to>
      <xdr:col>9</xdr:col>
      <xdr:colOff>9525</xdr:colOff>
      <xdr:row>1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8877300" y="161925"/>
          <a:ext cx="5715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8" name="AutoShape 30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9" name="AutoShape 31"/>
        <xdr:cNvSpPr>
          <a:spLocks/>
        </xdr:cNvSpPr>
      </xdr:nvSpPr>
      <xdr:spPr>
        <a:xfrm>
          <a:off x="815340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0" name="AutoShape 32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2" name="AutoShape 3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4" name="AutoShape 59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5" name="AutoShape 66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16" name="AutoShape 70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7" name="AutoShape 71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18" name="AutoShape 72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0</xdr:rowOff>
    </xdr:from>
    <xdr:to>
      <xdr:col>7</xdr:col>
      <xdr:colOff>314325</xdr:colOff>
      <xdr:row>1</xdr:row>
      <xdr:rowOff>0</xdr:rowOff>
    </xdr:to>
    <xdr:sp>
      <xdr:nvSpPr>
        <xdr:cNvPr id="19" name="AutoShape 75"/>
        <xdr:cNvSpPr>
          <a:spLocks/>
        </xdr:cNvSpPr>
      </xdr:nvSpPr>
      <xdr:spPr>
        <a:xfrm>
          <a:off x="72771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20" name="AutoShape 76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21" name="AutoShape 81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22" name="AutoShape 86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23" name="AutoShape 87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24" name="AutoShape 88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25" name="AutoShape 89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26" name="AutoShape 90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27" name="AutoShape 92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28" name="AutoShape 93"/>
        <xdr:cNvSpPr>
          <a:spLocks/>
        </xdr:cNvSpPr>
      </xdr:nvSpPr>
      <xdr:spPr>
        <a:xfrm>
          <a:off x="815340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9" name="AutoShape 94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0" name="AutoShape 9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1" name="AutoShape 96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2" name="AutoShape 97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33" name="AutoShape 98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34" name="AutoShape 100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35" name="AutoShape 101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36" name="AutoShape 102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37" name="AutoShape 103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38" name="AutoShape 106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39" name="AutoShape 107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40" name="AutoShape 111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41" name="AutoShape 114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42" name="AutoShape 119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43" name="AutoShape 120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44" name="AutoShape 121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45" name="AutoShape 122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46" name="AutoShape 123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47" name="AutoShape 124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48" name="AutoShape 125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9" name="AutoShape 126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50" name="AutoShape 12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1" name="AutoShape 12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2" name="AutoShape 12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53" name="AutoShape 130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54" name="AutoShape 132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55" name="AutoShape 133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56" name="AutoShape 134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57" name="AutoShape 135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58" name="AutoShape 138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59" name="AutoShape 139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0" name="AutoShape 141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61" name="AutoShape 146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62" name="AutoShape 147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63" name="AutoShape 154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64" name="AutoShape 159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65" name="AutoShape 160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66" name="AutoShape 161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67" name="AutoShape 162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68" name="AutoShape 163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69" name="AutoShape 164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70" name="AutoShape 165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71" name="AutoShape 166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72" name="AutoShape 16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3" name="AutoShape 16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4" name="AutoShape 16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75" name="AutoShape 170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76" name="AutoShape 172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77" name="AutoShape 173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78" name="AutoShape 174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79" name="AutoShape 175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80" name="AutoShape 178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81" name="AutoShape 179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2" name="AutoShape 181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83" name="AutoShape 182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84" name="AutoShape 18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85" name="AutoShape 226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86" name="AutoShape 231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87" name="AutoShape 232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88" name="AutoShape 233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89" name="AutoShape 234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90" name="AutoShape 235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91" name="AutoShape 236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92" name="AutoShape 237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93" name="AutoShape 238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94" name="AutoShape 239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95" name="AutoShape 240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96" name="AutoShape 241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97" name="AutoShape 242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98" name="AutoShape 244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99" name="AutoShape 245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00" name="AutoShape 246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101" name="AutoShape 247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02" name="AutoShape 250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103" name="AutoShape 251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04" name="AutoShape 253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105" name="AutoShape 254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106" name="AutoShape 255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07" name="AutoShape 262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108" name="AutoShape 267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109" name="AutoShape 268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10" name="AutoShape 269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11" name="AutoShape 270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112" name="AutoShape 271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113" name="AutoShape 272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14" name="AutoShape 273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15" name="AutoShape 274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16" name="AutoShape 27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17" name="AutoShape 276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18" name="AutoShape 277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19" name="AutoShape 278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20" name="AutoShape 280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121" name="AutoShape 281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22" name="AutoShape 282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123" name="AutoShape 283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24" name="AutoShape 286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125" name="AutoShape 287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26" name="AutoShape 289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127" name="AutoShape 290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128" name="AutoShape 291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0</xdr:rowOff>
    </xdr:from>
    <xdr:to>
      <xdr:col>6</xdr:col>
      <xdr:colOff>371475</xdr:colOff>
      <xdr:row>1</xdr:row>
      <xdr:rowOff>0</xdr:rowOff>
    </xdr:to>
    <xdr:sp>
      <xdr:nvSpPr>
        <xdr:cNvPr id="129" name="AutoShape 296"/>
        <xdr:cNvSpPr>
          <a:spLocks/>
        </xdr:cNvSpPr>
      </xdr:nvSpPr>
      <xdr:spPr>
        <a:xfrm>
          <a:off x="63912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30" name="AutoShape 302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131" name="AutoShape 307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132" name="AutoShape 308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33" name="AutoShape 309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34" name="AutoShape 310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135" name="AutoShape 311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136" name="AutoShape 312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37" name="AutoShape 313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38" name="AutoShape 314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39" name="AutoShape 31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40" name="AutoShape 316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41" name="AutoShape 317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42" name="AutoShape 318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43" name="AutoShape 320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144" name="AutoShape 321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45" name="AutoShape 322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146" name="AutoShape 323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47" name="AutoShape 326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148" name="AutoShape 327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49" name="AutoShape 329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150" name="AutoShape 330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151" name="AutoShape 331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0</xdr:rowOff>
    </xdr:from>
    <xdr:to>
      <xdr:col>6</xdr:col>
      <xdr:colOff>371475</xdr:colOff>
      <xdr:row>1</xdr:row>
      <xdr:rowOff>0</xdr:rowOff>
    </xdr:to>
    <xdr:sp>
      <xdr:nvSpPr>
        <xdr:cNvPr id="152" name="AutoShape 334"/>
        <xdr:cNvSpPr>
          <a:spLocks/>
        </xdr:cNvSpPr>
      </xdr:nvSpPr>
      <xdr:spPr>
        <a:xfrm>
          <a:off x="63912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1</xdr:row>
      <xdr:rowOff>0</xdr:rowOff>
    </xdr:from>
    <xdr:to>
      <xdr:col>7</xdr:col>
      <xdr:colOff>142875</xdr:colOff>
      <xdr:row>1</xdr:row>
      <xdr:rowOff>0</xdr:rowOff>
    </xdr:to>
    <xdr:sp>
      <xdr:nvSpPr>
        <xdr:cNvPr id="153" name="AutoShape 339"/>
        <xdr:cNvSpPr>
          <a:spLocks/>
        </xdr:cNvSpPr>
      </xdr:nvSpPr>
      <xdr:spPr>
        <a:xfrm>
          <a:off x="7172325" y="161925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</xdr:row>
      <xdr:rowOff>0</xdr:rowOff>
    </xdr:from>
    <xdr:to>
      <xdr:col>9</xdr:col>
      <xdr:colOff>152400</xdr:colOff>
      <xdr:row>1</xdr:row>
      <xdr:rowOff>0</xdr:rowOff>
    </xdr:to>
    <xdr:sp>
      <xdr:nvSpPr>
        <xdr:cNvPr id="154" name="AutoShape 340"/>
        <xdr:cNvSpPr>
          <a:spLocks/>
        </xdr:cNvSpPr>
      </xdr:nvSpPr>
      <xdr:spPr>
        <a:xfrm>
          <a:off x="8963025" y="161925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55" name="AutoShape 343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156" name="AutoShape 348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157" name="AutoShape 349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58" name="AutoShape 350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59" name="AutoShape 351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160" name="AutoShape 352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161" name="AutoShape 353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62" name="AutoShape 354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63" name="AutoShape 355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64" name="AutoShape 356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65" name="AutoShape 357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66" name="AutoShape 35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67" name="AutoShape 359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68" name="AutoShape 361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169" name="AutoShape 362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70" name="AutoShape 363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171" name="AutoShape 364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72" name="AutoShape 367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173" name="AutoShape 368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74" name="AutoShape 370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175" name="AutoShape 371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176" name="AutoShape 372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0</xdr:rowOff>
    </xdr:from>
    <xdr:to>
      <xdr:col>6</xdr:col>
      <xdr:colOff>371475</xdr:colOff>
      <xdr:row>1</xdr:row>
      <xdr:rowOff>0</xdr:rowOff>
    </xdr:to>
    <xdr:sp>
      <xdr:nvSpPr>
        <xdr:cNvPr id="177" name="AutoShape 375"/>
        <xdr:cNvSpPr>
          <a:spLocks/>
        </xdr:cNvSpPr>
      </xdr:nvSpPr>
      <xdr:spPr>
        <a:xfrm>
          <a:off x="63912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178" name="AutoShape 378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179" name="AutoShape 379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80" name="AutoShape 384"/>
        <xdr:cNvSpPr>
          <a:spLocks/>
        </xdr:cNvSpPr>
      </xdr:nvSpPr>
      <xdr:spPr>
        <a:xfrm>
          <a:off x="608647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181" name="AutoShape 389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182" name="AutoShape 390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83" name="AutoShape 391"/>
        <xdr:cNvSpPr>
          <a:spLocks/>
        </xdr:cNvSpPr>
      </xdr:nvSpPr>
      <xdr:spPr>
        <a:xfrm>
          <a:off x="7115175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84" name="AutoShape 392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185" name="AutoShape 393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186" name="AutoShape 394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187" name="AutoShape 395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88" name="AutoShape 396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189" name="AutoShape 39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90" name="AutoShape 39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91" name="AutoShape 39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192" name="AutoShape 400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193" name="AutoShape 402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194" name="AutoShape 403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195" name="AutoShape 404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196" name="AutoShape 405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197" name="AutoShape 408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198" name="AutoShape 409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99" name="AutoShape 411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200" name="AutoShape 412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01" name="AutoShape 41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0</xdr:rowOff>
    </xdr:from>
    <xdr:to>
      <xdr:col>6</xdr:col>
      <xdr:colOff>371475</xdr:colOff>
      <xdr:row>1</xdr:row>
      <xdr:rowOff>0</xdr:rowOff>
    </xdr:to>
    <xdr:sp>
      <xdr:nvSpPr>
        <xdr:cNvPr id="202" name="AutoShape 416"/>
        <xdr:cNvSpPr>
          <a:spLocks/>
        </xdr:cNvSpPr>
      </xdr:nvSpPr>
      <xdr:spPr>
        <a:xfrm>
          <a:off x="63912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203" name="AutoShape 419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204" name="AutoShape 420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05" name="AutoShape 42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206" name="AutoShape 424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</xdr:row>
      <xdr:rowOff>0</xdr:rowOff>
    </xdr:from>
    <xdr:to>
      <xdr:col>8</xdr:col>
      <xdr:colOff>342900</xdr:colOff>
      <xdr:row>1</xdr:row>
      <xdr:rowOff>0</xdr:rowOff>
    </xdr:to>
    <xdr:sp>
      <xdr:nvSpPr>
        <xdr:cNvPr id="207" name="AutoShape 426"/>
        <xdr:cNvSpPr>
          <a:spLocks/>
        </xdr:cNvSpPr>
      </xdr:nvSpPr>
      <xdr:spPr>
        <a:xfrm>
          <a:off x="825817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1</xdr:row>
      <xdr:rowOff>0</xdr:rowOff>
    </xdr:from>
    <xdr:to>
      <xdr:col>8</xdr:col>
      <xdr:colOff>333375</xdr:colOff>
      <xdr:row>1</xdr:row>
      <xdr:rowOff>0</xdr:rowOff>
    </xdr:to>
    <xdr:sp>
      <xdr:nvSpPr>
        <xdr:cNvPr id="208" name="AutoShape 427"/>
        <xdr:cNvSpPr>
          <a:spLocks/>
        </xdr:cNvSpPr>
      </xdr:nvSpPr>
      <xdr:spPr>
        <a:xfrm>
          <a:off x="82486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6</xdr:col>
      <xdr:colOff>457200</xdr:colOff>
      <xdr:row>1</xdr:row>
      <xdr:rowOff>0</xdr:rowOff>
    </xdr:to>
    <xdr:sp>
      <xdr:nvSpPr>
        <xdr:cNvPr id="209" name="AutoShape 428"/>
        <xdr:cNvSpPr>
          <a:spLocks/>
        </xdr:cNvSpPr>
      </xdr:nvSpPr>
      <xdr:spPr>
        <a:xfrm>
          <a:off x="6400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210" name="AutoShape 432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211" name="AutoShape 437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212" name="AutoShape 438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213" name="AutoShape 439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214" name="AutoShape 440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215" name="AutoShape 441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216" name="AutoShape 442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217" name="AutoShape 443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18" name="AutoShape 444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19" name="AutoShape 44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20" name="AutoShape 446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21" name="AutoShape 447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222" name="AutoShape 448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223" name="AutoShape 450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224" name="AutoShape 451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225" name="AutoShape 452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226" name="AutoShape 453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227" name="AutoShape 456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228" name="AutoShape 457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29" name="AutoShape 459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230" name="AutoShape 460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31" name="AutoShape 461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0</xdr:rowOff>
    </xdr:from>
    <xdr:to>
      <xdr:col>6</xdr:col>
      <xdr:colOff>371475</xdr:colOff>
      <xdr:row>1</xdr:row>
      <xdr:rowOff>0</xdr:rowOff>
    </xdr:to>
    <xdr:sp>
      <xdr:nvSpPr>
        <xdr:cNvPr id="232" name="AutoShape 464"/>
        <xdr:cNvSpPr>
          <a:spLocks/>
        </xdr:cNvSpPr>
      </xdr:nvSpPr>
      <xdr:spPr>
        <a:xfrm>
          <a:off x="63912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233" name="AutoShape 467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234" name="AutoShape 468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35" name="AutoShape 469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236" name="AutoShape 470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37" name="AutoShape 471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238" name="AutoShape 472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6</xdr:col>
      <xdr:colOff>457200</xdr:colOff>
      <xdr:row>1</xdr:row>
      <xdr:rowOff>0</xdr:rowOff>
    </xdr:to>
    <xdr:sp>
      <xdr:nvSpPr>
        <xdr:cNvPr id="239" name="AutoShape 473"/>
        <xdr:cNvSpPr>
          <a:spLocks/>
        </xdr:cNvSpPr>
      </xdr:nvSpPr>
      <xdr:spPr>
        <a:xfrm>
          <a:off x="6400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240" name="AutoShape 483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241" name="AutoShape 488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242" name="AutoShape 489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243" name="AutoShape 490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244" name="AutoShape 491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245" name="AutoShape 492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246" name="AutoShape 493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247" name="AutoShape 494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48" name="AutoShape 495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49" name="AutoShape 496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50" name="AutoShape 497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51" name="AutoShape 49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252" name="AutoShape 499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253" name="AutoShape 501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254" name="AutoShape 502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255" name="AutoShape 503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256" name="AutoShape 504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257" name="AutoShape 507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258" name="AutoShape 508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59" name="AutoShape 510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260" name="AutoShape 511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61" name="AutoShape 512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0</xdr:rowOff>
    </xdr:from>
    <xdr:to>
      <xdr:col>6</xdr:col>
      <xdr:colOff>371475</xdr:colOff>
      <xdr:row>1</xdr:row>
      <xdr:rowOff>0</xdr:rowOff>
    </xdr:to>
    <xdr:sp>
      <xdr:nvSpPr>
        <xdr:cNvPr id="262" name="AutoShape 515"/>
        <xdr:cNvSpPr>
          <a:spLocks/>
        </xdr:cNvSpPr>
      </xdr:nvSpPr>
      <xdr:spPr>
        <a:xfrm>
          <a:off x="63912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263" name="AutoShape 518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264" name="AutoShape 519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65" name="AutoShape 520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266" name="AutoShape 521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67" name="AutoShape 522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268" name="AutoShape 523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6</xdr:col>
      <xdr:colOff>457200</xdr:colOff>
      <xdr:row>1</xdr:row>
      <xdr:rowOff>0</xdr:rowOff>
    </xdr:to>
    <xdr:sp>
      <xdr:nvSpPr>
        <xdr:cNvPr id="269" name="AutoShape 524"/>
        <xdr:cNvSpPr>
          <a:spLocks/>
        </xdr:cNvSpPr>
      </xdr:nvSpPr>
      <xdr:spPr>
        <a:xfrm>
          <a:off x="6400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270" name="AutoShape 534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271" name="AutoShape 539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272" name="AutoShape 540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273" name="AutoShape 541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274" name="AutoShape 542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275" name="AutoShape 543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276" name="AutoShape 544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277" name="AutoShape 545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78" name="AutoShape 546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79" name="AutoShape 54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80" name="AutoShape 54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281" name="AutoShape 54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282" name="AutoShape 550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283" name="AutoShape 552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284" name="AutoShape 553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285" name="AutoShape 554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286" name="AutoShape 555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287" name="AutoShape 558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288" name="AutoShape 559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89" name="AutoShape 561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290" name="AutoShape 562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91" name="AutoShape 56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0</xdr:rowOff>
    </xdr:from>
    <xdr:to>
      <xdr:col>6</xdr:col>
      <xdr:colOff>371475</xdr:colOff>
      <xdr:row>1</xdr:row>
      <xdr:rowOff>0</xdr:rowOff>
    </xdr:to>
    <xdr:sp>
      <xdr:nvSpPr>
        <xdr:cNvPr id="292" name="AutoShape 566"/>
        <xdr:cNvSpPr>
          <a:spLocks/>
        </xdr:cNvSpPr>
      </xdr:nvSpPr>
      <xdr:spPr>
        <a:xfrm>
          <a:off x="63912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293" name="AutoShape 569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294" name="AutoShape 570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295" name="AutoShape 571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296" name="AutoShape 572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297" name="AutoShape 573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298" name="AutoShape 574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0</xdr:rowOff>
    </xdr:from>
    <xdr:to>
      <xdr:col>6</xdr:col>
      <xdr:colOff>457200</xdr:colOff>
      <xdr:row>1</xdr:row>
      <xdr:rowOff>0</xdr:rowOff>
    </xdr:to>
    <xdr:sp>
      <xdr:nvSpPr>
        <xdr:cNvPr id="299" name="AutoShape 575"/>
        <xdr:cNvSpPr>
          <a:spLocks/>
        </xdr:cNvSpPr>
      </xdr:nvSpPr>
      <xdr:spPr>
        <a:xfrm>
          <a:off x="6400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300" name="AutoShape 584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301" name="AutoShape 585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302" name="AutoShape 586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303" name="AutoShape 587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304" name="AutoShape 588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305" name="AutoShape 589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306" name="AutoShape 590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307" name="AutoShape 591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308" name="AutoShape 592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309" name="AutoShape 593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310" name="AutoShape 594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311" name="AutoShape 595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312" name="AutoShape 596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13" name="AutoShape 597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14" name="AutoShape 598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15" name="AutoShape 59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16" name="AutoShape 600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317" name="AutoShape 601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318" name="AutoShape 602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319" name="AutoShape 603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320" name="AutoShape 604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321" name="AutoShape 605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322" name="AutoShape 606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323" name="AutoShape 607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324" name="AutoShape 609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325" name="AutoShape 610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26" name="AutoShape 612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327" name="AutoShape 613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328" name="AutoShape 614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329" name="AutoShape 620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330" name="AutoShape 621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331" name="AutoShape 622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332" name="AutoShape 623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33" name="AutoShape 624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334" name="AutoShape 625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335" name="AutoShape 634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336" name="AutoShape 635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337" name="AutoShape 637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338" name="AutoShape 638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339" name="AutoShape 639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340" name="AutoShape 640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341" name="AutoShape 641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342" name="AutoShape 642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343" name="AutoShape 643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344" name="AutoShape 644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345" name="AutoShape 645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346" name="AutoShape 646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347" name="AutoShape 647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348" name="AutoShape 648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349" name="AutoShape 649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350" name="AutoShape 650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51" name="AutoShape 651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52" name="AutoShape 652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53" name="AutoShape 653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54" name="AutoShape 654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355" name="AutoShape 655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356" name="AutoShape 656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357" name="AutoShape 657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358" name="AutoShape 658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359" name="AutoShape 659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360" name="AutoShape 660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361" name="AutoShape 661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362" name="AutoShape 663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363" name="AutoShape 664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64" name="AutoShape 666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365" name="AutoShape 667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366" name="AutoShape 668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367" name="AutoShape 671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368" name="AutoShape 672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369" name="AutoShape 67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370" name="AutoShape 674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71" name="AutoShape 67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372" name="AutoShape 676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373" name="AutoShape 677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374" name="AutoShape 678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375" name="AutoShape 679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376" name="AutoShape 680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377" name="AutoShape 681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378" name="AutoShape 682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379" name="AutoShape 683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380" name="AutoShape 684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381" name="AutoShape 685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382" name="AutoShape 686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383" name="AutoShape 687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384" name="AutoShape 688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385" name="AutoShape 689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386" name="AutoShape 690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387" name="AutoShape 691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388" name="AutoShape 692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89" name="AutoShape 693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390" name="AutoShape 694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91" name="AutoShape 695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392" name="AutoShape 696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393" name="AutoShape 697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394" name="AutoShape 698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395" name="AutoShape 699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396" name="AutoShape 700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397" name="AutoShape 701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398" name="AutoShape 702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399" name="AutoShape 703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400" name="AutoShape 705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401" name="AutoShape 706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402" name="AutoShape 708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403" name="AutoShape 709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404" name="AutoShape 710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405" name="AutoShape 713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406" name="AutoShape 714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407" name="AutoShape 715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408" name="AutoShape 716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09" name="AutoShape 71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410" name="AutoShape 718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411" name="AutoShape 719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412" name="AutoShape 720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413" name="AutoShape 723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414" name="AutoShape 724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415" name="AutoShape 725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416" name="AutoShape 726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417" name="AutoShape 727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418" name="AutoShape 728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419" name="AutoShape 729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420" name="AutoShape 730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421" name="AutoShape 731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422" name="AutoShape 732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423" name="AutoShape 733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424" name="AutoShape 734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425" name="AutoShape 735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426" name="AutoShape 736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27" name="AutoShape 737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28" name="AutoShape 738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429" name="AutoShape 73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430" name="AutoShape 740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431" name="AutoShape 741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432" name="AutoShape 742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433" name="AutoShape 743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434" name="AutoShape 744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435" name="AutoShape 745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436" name="AutoShape 746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437" name="AutoShape 747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438" name="AutoShape 749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439" name="AutoShape 750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440" name="AutoShape 752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441" name="AutoShape 753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442" name="AutoShape 754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443" name="AutoShape 757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444" name="AutoShape 758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445" name="AutoShape 759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446" name="AutoShape 760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47" name="AutoShape 761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448" name="AutoShape 762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449" name="AutoShape 763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450" name="AutoShape 764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</xdr:row>
      <xdr:rowOff>0</xdr:rowOff>
    </xdr:from>
    <xdr:to>
      <xdr:col>16</xdr:col>
      <xdr:colOff>247650</xdr:colOff>
      <xdr:row>1</xdr:row>
      <xdr:rowOff>0</xdr:rowOff>
    </xdr:to>
    <xdr:sp>
      <xdr:nvSpPr>
        <xdr:cNvPr id="451" name="AutoShape 767"/>
        <xdr:cNvSpPr>
          <a:spLocks/>
        </xdr:cNvSpPr>
      </xdr:nvSpPr>
      <xdr:spPr>
        <a:xfrm>
          <a:off x="148209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452" name="AutoShape 769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453" name="AutoShape 773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454" name="AutoShape 774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455" name="AutoShape 77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456" name="AutoShape 776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171450</xdr:colOff>
      <xdr:row>1</xdr:row>
      <xdr:rowOff>0</xdr:rowOff>
    </xdr:to>
    <xdr:sp>
      <xdr:nvSpPr>
        <xdr:cNvPr id="457" name="AutoShape 777"/>
        <xdr:cNvSpPr>
          <a:spLocks/>
        </xdr:cNvSpPr>
      </xdr:nvSpPr>
      <xdr:spPr>
        <a:xfrm>
          <a:off x="147447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458" name="AutoShape 778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459" name="AutoShape 779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123825</xdr:colOff>
      <xdr:row>1</xdr:row>
      <xdr:rowOff>0</xdr:rowOff>
    </xdr:to>
    <xdr:sp>
      <xdr:nvSpPr>
        <xdr:cNvPr id="460" name="AutoShape 780"/>
        <xdr:cNvSpPr>
          <a:spLocks/>
        </xdr:cNvSpPr>
      </xdr:nvSpPr>
      <xdr:spPr>
        <a:xfrm>
          <a:off x="14678025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461" name="AutoShape 781"/>
        <xdr:cNvSpPr>
          <a:spLocks/>
        </xdr:cNvSpPr>
      </xdr:nvSpPr>
      <xdr:spPr>
        <a:xfrm>
          <a:off x="1468755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462" name="AutoShape 782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463" name="AutoShape 783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464" name="AutoShape 784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465" name="AutoShape 785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466" name="AutoShape 786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467" name="AutoShape 787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468" name="AutoShape 788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469" name="AutoShape 789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470" name="AutoShape 790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471" name="AutoShape 791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472" name="AutoShape 792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473" name="AutoShape 793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</xdr:row>
      <xdr:rowOff>0</xdr:rowOff>
    </xdr:from>
    <xdr:to>
      <xdr:col>8</xdr:col>
      <xdr:colOff>238125</xdr:colOff>
      <xdr:row>1</xdr:row>
      <xdr:rowOff>0</xdr:rowOff>
    </xdr:to>
    <xdr:sp>
      <xdr:nvSpPr>
        <xdr:cNvPr id="474" name="AutoShape 794"/>
        <xdr:cNvSpPr>
          <a:spLocks/>
        </xdr:cNvSpPr>
      </xdr:nvSpPr>
      <xdr:spPr>
        <a:xfrm>
          <a:off x="8124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475" name="AutoShape 795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76" name="AutoShape 796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77" name="AutoShape 79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478" name="AutoShape 79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479" name="AutoShape 79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480" name="AutoShape 800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481" name="AutoShape 801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482" name="AutoShape 802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483" name="AutoShape 803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484" name="AutoShape 804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485" name="AutoShape 805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486" name="AutoShape 806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487" name="AutoShape 808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488" name="AutoShape 809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489" name="AutoShape 811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490" name="AutoShape 812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491" name="AutoShape 81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492" name="AutoShape 816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493" name="AutoShape 817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494" name="AutoShape 818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495" name="AutoShape 819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496" name="AutoShape 820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497" name="AutoShape 821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498" name="AutoShape 822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499" name="AutoShape 823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500" name="AutoShape 824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</xdr:row>
      <xdr:rowOff>0</xdr:rowOff>
    </xdr:from>
    <xdr:to>
      <xdr:col>16</xdr:col>
      <xdr:colOff>247650</xdr:colOff>
      <xdr:row>1</xdr:row>
      <xdr:rowOff>0</xdr:rowOff>
    </xdr:to>
    <xdr:sp>
      <xdr:nvSpPr>
        <xdr:cNvPr id="501" name="AutoShape 826"/>
        <xdr:cNvSpPr>
          <a:spLocks/>
        </xdr:cNvSpPr>
      </xdr:nvSpPr>
      <xdr:spPr>
        <a:xfrm>
          <a:off x="148209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02" name="AutoShape 827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03" name="AutoShape 828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04" name="AutoShape 829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05" name="AutoShape 830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06" name="AutoShape 831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171450</xdr:colOff>
      <xdr:row>1</xdr:row>
      <xdr:rowOff>0</xdr:rowOff>
    </xdr:to>
    <xdr:sp>
      <xdr:nvSpPr>
        <xdr:cNvPr id="507" name="AutoShape 832"/>
        <xdr:cNvSpPr>
          <a:spLocks/>
        </xdr:cNvSpPr>
      </xdr:nvSpPr>
      <xdr:spPr>
        <a:xfrm>
          <a:off x="147447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508" name="AutoShape 833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509" name="AutoShape 834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123825</xdr:colOff>
      <xdr:row>1</xdr:row>
      <xdr:rowOff>0</xdr:rowOff>
    </xdr:to>
    <xdr:sp>
      <xdr:nvSpPr>
        <xdr:cNvPr id="510" name="AutoShape 835"/>
        <xdr:cNvSpPr>
          <a:spLocks/>
        </xdr:cNvSpPr>
      </xdr:nvSpPr>
      <xdr:spPr>
        <a:xfrm>
          <a:off x="14678025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511" name="AutoShape 836"/>
        <xdr:cNvSpPr>
          <a:spLocks/>
        </xdr:cNvSpPr>
      </xdr:nvSpPr>
      <xdr:spPr>
        <a:xfrm>
          <a:off x="1468755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512" name="AutoShape 837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513" name="AutoShape 838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514" name="AutoShape 839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515" name="AutoShape 840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516" name="AutoShape 841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517" name="AutoShape 842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518" name="AutoShape 843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519" name="AutoShape 844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520" name="AutoShape 845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521" name="AutoShape 846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522" name="AutoShape 847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523" name="AutoShape 848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8</xdr:col>
      <xdr:colOff>171450</xdr:colOff>
      <xdr:row>1</xdr:row>
      <xdr:rowOff>0</xdr:rowOff>
    </xdr:to>
    <xdr:sp>
      <xdr:nvSpPr>
        <xdr:cNvPr id="524" name="AutoShape 849"/>
        <xdr:cNvSpPr>
          <a:spLocks/>
        </xdr:cNvSpPr>
      </xdr:nvSpPr>
      <xdr:spPr>
        <a:xfrm>
          <a:off x="8058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525" name="AutoShape 850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526" name="AutoShape 851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527" name="AutoShape 852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28" name="AutoShape 853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29" name="AutoShape 854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530" name="AutoShape 855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531" name="AutoShape 856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532" name="AutoShape 857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533" name="AutoShape 858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534" name="AutoShape 859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535" name="AutoShape 860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536" name="AutoShape 861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537" name="AutoShape 864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538" name="AutoShape 866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539" name="AutoShape 867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540" name="AutoShape 868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541" name="AutoShape 871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542" name="AutoShape 872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543" name="AutoShape 87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544" name="AutoShape 874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545" name="AutoShape 87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546" name="AutoShape 876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547" name="AutoShape 877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548" name="AutoShape 878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549" name="AutoShape 879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1</xdr:row>
      <xdr:rowOff>0</xdr:rowOff>
    </xdr:from>
    <xdr:to>
      <xdr:col>16</xdr:col>
      <xdr:colOff>247650</xdr:colOff>
      <xdr:row>1</xdr:row>
      <xdr:rowOff>0</xdr:rowOff>
    </xdr:to>
    <xdr:sp>
      <xdr:nvSpPr>
        <xdr:cNvPr id="550" name="AutoShape 881"/>
        <xdr:cNvSpPr>
          <a:spLocks/>
        </xdr:cNvSpPr>
      </xdr:nvSpPr>
      <xdr:spPr>
        <a:xfrm>
          <a:off x="148209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51" name="AutoShape 882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52" name="AutoShape 883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53" name="AutoShape 884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54" name="AutoShape 88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55" name="AutoShape 886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56" name="AutoShape 887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557" name="AutoShape 888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558" name="AutoShape 889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559" name="AutoShape 892"/>
        <xdr:cNvSpPr>
          <a:spLocks/>
        </xdr:cNvSpPr>
      </xdr:nvSpPr>
      <xdr:spPr>
        <a:xfrm>
          <a:off x="632460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560" name="AutoShape 894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561" name="AutoShape 897"/>
        <xdr:cNvSpPr>
          <a:spLocks/>
        </xdr:cNvSpPr>
      </xdr:nvSpPr>
      <xdr:spPr>
        <a:xfrm>
          <a:off x="81819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0</xdr:rowOff>
    </xdr:from>
    <xdr:to>
      <xdr:col>6</xdr:col>
      <xdr:colOff>400050</xdr:colOff>
      <xdr:row>1</xdr:row>
      <xdr:rowOff>0</xdr:rowOff>
    </xdr:to>
    <xdr:sp>
      <xdr:nvSpPr>
        <xdr:cNvPr id="562" name="AutoShape 898"/>
        <xdr:cNvSpPr>
          <a:spLocks/>
        </xdr:cNvSpPr>
      </xdr:nvSpPr>
      <xdr:spPr>
        <a:xfrm>
          <a:off x="64103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563" name="AutoShape 900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564" name="AutoShape 901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0</xdr:rowOff>
    </xdr:from>
    <xdr:to>
      <xdr:col>6</xdr:col>
      <xdr:colOff>523875</xdr:colOff>
      <xdr:row>1</xdr:row>
      <xdr:rowOff>0</xdr:rowOff>
    </xdr:to>
    <xdr:sp>
      <xdr:nvSpPr>
        <xdr:cNvPr id="565" name="AutoShape 903"/>
        <xdr:cNvSpPr>
          <a:spLocks/>
        </xdr:cNvSpPr>
      </xdr:nvSpPr>
      <xdr:spPr>
        <a:xfrm>
          <a:off x="6534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566" name="AutoShape 904"/>
        <xdr:cNvSpPr>
          <a:spLocks/>
        </xdr:cNvSpPr>
      </xdr:nvSpPr>
      <xdr:spPr>
        <a:xfrm>
          <a:off x="8172450" y="161925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67" name="AutoShape 90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568" name="AutoShape 906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569" name="AutoShape 907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570" name="AutoShape 908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571" name="AutoShape 909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572" name="AutoShape 910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573" name="AutoShape 911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574" name="AutoShape 912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575" name="AutoShape 913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576" name="AutoShape 914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577" name="AutoShape 915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578" name="AutoShape 916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579" name="AutoShape 917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580" name="AutoShape 918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8</xdr:col>
      <xdr:colOff>171450</xdr:colOff>
      <xdr:row>1</xdr:row>
      <xdr:rowOff>0</xdr:rowOff>
    </xdr:to>
    <xdr:sp>
      <xdr:nvSpPr>
        <xdr:cNvPr id="581" name="AutoShape 919"/>
        <xdr:cNvSpPr>
          <a:spLocks/>
        </xdr:cNvSpPr>
      </xdr:nvSpPr>
      <xdr:spPr>
        <a:xfrm>
          <a:off x="8058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582" name="AutoShape 920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583" name="AutoShape 921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584" name="AutoShape 922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85" name="AutoShape 923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586" name="AutoShape 924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587" name="AutoShape 925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588" name="AutoShape 926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589" name="AutoShape 927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590" name="AutoShape 928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591" name="AutoShape 929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592" name="AutoShape 930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593" name="AutoShape 931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594" name="AutoShape 932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595" name="AutoShape 934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596" name="AutoShape 935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597" name="AutoShape 936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598" name="AutoShape 939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599" name="AutoShape 940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600" name="AutoShape 941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601" name="AutoShape 942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602" name="AutoShape 943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603" name="AutoShape 944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604" name="AutoShape 945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605" name="AutoShape 946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606" name="AutoShape 947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607" name="AutoShape 949"/>
        <xdr:cNvSpPr>
          <a:spLocks/>
        </xdr:cNvSpPr>
      </xdr:nvSpPr>
      <xdr:spPr>
        <a:xfrm>
          <a:off x="147066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08" name="AutoShape 950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09" name="AutoShape 951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10" name="AutoShape 952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11" name="AutoShape 953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12" name="AutoShape 954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13" name="AutoShape 95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614" name="AutoShape 956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615" name="AutoShape 957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616" name="AutoShape 958"/>
        <xdr:cNvSpPr>
          <a:spLocks/>
        </xdr:cNvSpPr>
      </xdr:nvSpPr>
      <xdr:spPr>
        <a:xfrm>
          <a:off x="632460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617" name="AutoShape 960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618" name="AutoShape 961"/>
        <xdr:cNvSpPr>
          <a:spLocks/>
        </xdr:cNvSpPr>
      </xdr:nvSpPr>
      <xdr:spPr>
        <a:xfrm>
          <a:off x="81819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0</xdr:rowOff>
    </xdr:from>
    <xdr:to>
      <xdr:col>6</xdr:col>
      <xdr:colOff>400050</xdr:colOff>
      <xdr:row>1</xdr:row>
      <xdr:rowOff>0</xdr:rowOff>
    </xdr:to>
    <xdr:sp>
      <xdr:nvSpPr>
        <xdr:cNvPr id="619" name="AutoShape 962"/>
        <xdr:cNvSpPr>
          <a:spLocks/>
        </xdr:cNvSpPr>
      </xdr:nvSpPr>
      <xdr:spPr>
        <a:xfrm>
          <a:off x="64103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620" name="AutoShape 963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621" name="AutoShape 964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0</xdr:rowOff>
    </xdr:from>
    <xdr:to>
      <xdr:col>6</xdr:col>
      <xdr:colOff>523875</xdr:colOff>
      <xdr:row>1</xdr:row>
      <xdr:rowOff>0</xdr:rowOff>
    </xdr:to>
    <xdr:sp>
      <xdr:nvSpPr>
        <xdr:cNvPr id="622" name="AutoShape 965"/>
        <xdr:cNvSpPr>
          <a:spLocks/>
        </xdr:cNvSpPr>
      </xdr:nvSpPr>
      <xdr:spPr>
        <a:xfrm>
          <a:off x="6534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623" name="AutoShape 966"/>
        <xdr:cNvSpPr>
          <a:spLocks/>
        </xdr:cNvSpPr>
      </xdr:nvSpPr>
      <xdr:spPr>
        <a:xfrm>
          <a:off x="8172450" y="161925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</xdr:row>
      <xdr:rowOff>0</xdr:rowOff>
    </xdr:from>
    <xdr:to>
      <xdr:col>16</xdr:col>
      <xdr:colOff>95250</xdr:colOff>
      <xdr:row>1</xdr:row>
      <xdr:rowOff>0</xdr:rowOff>
    </xdr:to>
    <xdr:sp>
      <xdr:nvSpPr>
        <xdr:cNvPr id="624" name="AutoShape 967"/>
        <xdr:cNvSpPr>
          <a:spLocks/>
        </xdr:cNvSpPr>
      </xdr:nvSpPr>
      <xdr:spPr>
        <a:xfrm>
          <a:off x="146685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114300</xdr:colOff>
      <xdr:row>1</xdr:row>
      <xdr:rowOff>0</xdr:rowOff>
    </xdr:to>
    <xdr:sp>
      <xdr:nvSpPr>
        <xdr:cNvPr id="625" name="AutoShape 968"/>
        <xdr:cNvSpPr>
          <a:spLocks/>
        </xdr:cNvSpPr>
      </xdr:nvSpPr>
      <xdr:spPr>
        <a:xfrm>
          <a:off x="146875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626" name="AutoShape 969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627" name="AutoShape 970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628" name="AutoShape 971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629" name="AutoShape 972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630" name="AutoShape 973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631" name="AutoShape 974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632" name="AutoShape 975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633" name="AutoShape 976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634" name="AutoShape 977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635" name="AutoShape 978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636" name="AutoShape 979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637" name="AutoShape 980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8</xdr:col>
      <xdr:colOff>171450</xdr:colOff>
      <xdr:row>1</xdr:row>
      <xdr:rowOff>0</xdr:rowOff>
    </xdr:to>
    <xdr:sp>
      <xdr:nvSpPr>
        <xdr:cNvPr id="638" name="AutoShape 981"/>
        <xdr:cNvSpPr>
          <a:spLocks/>
        </xdr:cNvSpPr>
      </xdr:nvSpPr>
      <xdr:spPr>
        <a:xfrm>
          <a:off x="8058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639" name="AutoShape 982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640" name="AutoShape 983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641" name="AutoShape 984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42" name="AutoShape 985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43" name="AutoShape 986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644" name="AutoShape 987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645" name="AutoShape 988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646" name="AutoShape 989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647" name="AutoShape 990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648" name="AutoShape 991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649" name="AutoShape 992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650" name="AutoShape 993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651" name="AutoShape 994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652" name="AutoShape 996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653" name="AutoShape 997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654" name="AutoShape 998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655" name="AutoShape 1001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656" name="AutoShape 1002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657" name="AutoShape 100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658" name="AutoShape 1004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659" name="AutoShape 100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660" name="AutoShape 1006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661" name="AutoShape 1007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662" name="AutoShape 1008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663" name="AutoShape 1009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664" name="AutoShape 1011"/>
        <xdr:cNvSpPr>
          <a:spLocks/>
        </xdr:cNvSpPr>
      </xdr:nvSpPr>
      <xdr:spPr>
        <a:xfrm>
          <a:off x="147066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65" name="AutoShape 1012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66" name="AutoShape 1013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67" name="AutoShape 1014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68" name="AutoShape 101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69" name="AutoShape 1016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670" name="AutoShape 1017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671" name="AutoShape 1018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672" name="AutoShape 1019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673" name="AutoShape 1020"/>
        <xdr:cNvSpPr>
          <a:spLocks/>
        </xdr:cNvSpPr>
      </xdr:nvSpPr>
      <xdr:spPr>
        <a:xfrm>
          <a:off x="632460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674" name="AutoShape 1022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675" name="AutoShape 1023"/>
        <xdr:cNvSpPr>
          <a:spLocks/>
        </xdr:cNvSpPr>
      </xdr:nvSpPr>
      <xdr:spPr>
        <a:xfrm>
          <a:off x="81819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0</xdr:rowOff>
    </xdr:from>
    <xdr:to>
      <xdr:col>6</xdr:col>
      <xdr:colOff>400050</xdr:colOff>
      <xdr:row>1</xdr:row>
      <xdr:rowOff>0</xdr:rowOff>
    </xdr:to>
    <xdr:sp>
      <xdr:nvSpPr>
        <xdr:cNvPr id="676" name="AutoShape 1024"/>
        <xdr:cNvSpPr>
          <a:spLocks/>
        </xdr:cNvSpPr>
      </xdr:nvSpPr>
      <xdr:spPr>
        <a:xfrm>
          <a:off x="64103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677" name="AutoShape 1025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678" name="AutoShape 1026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0</xdr:rowOff>
    </xdr:from>
    <xdr:to>
      <xdr:col>6</xdr:col>
      <xdr:colOff>523875</xdr:colOff>
      <xdr:row>1</xdr:row>
      <xdr:rowOff>0</xdr:rowOff>
    </xdr:to>
    <xdr:sp>
      <xdr:nvSpPr>
        <xdr:cNvPr id="679" name="AutoShape 1027"/>
        <xdr:cNvSpPr>
          <a:spLocks/>
        </xdr:cNvSpPr>
      </xdr:nvSpPr>
      <xdr:spPr>
        <a:xfrm>
          <a:off x="6534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680" name="AutoShape 1028"/>
        <xdr:cNvSpPr>
          <a:spLocks/>
        </xdr:cNvSpPr>
      </xdr:nvSpPr>
      <xdr:spPr>
        <a:xfrm>
          <a:off x="8172450" y="161925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</xdr:row>
      <xdr:rowOff>0</xdr:rowOff>
    </xdr:from>
    <xdr:to>
      <xdr:col>16</xdr:col>
      <xdr:colOff>95250</xdr:colOff>
      <xdr:row>1</xdr:row>
      <xdr:rowOff>0</xdr:rowOff>
    </xdr:to>
    <xdr:sp>
      <xdr:nvSpPr>
        <xdr:cNvPr id="681" name="AutoShape 1029"/>
        <xdr:cNvSpPr>
          <a:spLocks/>
        </xdr:cNvSpPr>
      </xdr:nvSpPr>
      <xdr:spPr>
        <a:xfrm>
          <a:off x="146685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114300</xdr:colOff>
      <xdr:row>1</xdr:row>
      <xdr:rowOff>0</xdr:rowOff>
    </xdr:to>
    <xdr:sp>
      <xdr:nvSpPr>
        <xdr:cNvPr id="682" name="AutoShape 1030"/>
        <xdr:cNvSpPr>
          <a:spLocks/>
        </xdr:cNvSpPr>
      </xdr:nvSpPr>
      <xdr:spPr>
        <a:xfrm>
          <a:off x="146875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683" name="AutoShape 1032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684" name="AutoShape 1033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685" name="AutoShape 1034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686" name="AutoShape 1035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687" name="AutoShape 1036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688" name="AutoShape 1037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689" name="AutoShape 1038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690" name="AutoShape 1039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691" name="AutoShape 1040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692" name="AutoShape 1041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693" name="AutoShape 1042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694" name="AutoShape 1043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8</xdr:col>
      <xdr:colOff>171450</xdr:colOff>
      <xdr:row>1</xdr:row>
      <xdr:rowOff>0</xdr:rowOff>
    </xdr:to>
    <xdr:sp>
      <xdr:nvSpPr>
        <xdr:cNvPr id="695" name="AutoShape 1044"/>
        <xdr:cNvSpPr>
          <a:spLocks/>
        </xdr:cNvSpPr>
      </xdr:nvSpPr>
      <xdr:spPr>
        <a:xfrm>
          <a:off x="8058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696" name="AutoShape 1045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697" name="AutoShape 1046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698" name="AutoShape 104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699" name="AutoShape 104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00" name="AutoShape 104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701" name="AutoShape 1050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702" name="AutoShape 1051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703" name="AutoShape 1052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704" name="AutoShape 1053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705" name="AutoShape 1054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706" name="AutoShape 1055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707" name="AutoShape 1056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708" name="AutoShape 1057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709" name="AutoShape 1059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710" name="AutoShape 1060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711" name="AutoShape 1061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712" name="AutoShape 1064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713" name="AutoShape 1065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714" name="AutoShape 1066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715" name="AutoShape 1067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716" name="AutoShape 1068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717" name="AutoShape 1069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718" name="AutoShape 1070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719" name="AutoShape 1071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720" name="AutoShape 1072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721" name="AutoShape 1074"/>
        <xdr:cNvSpPr>
          <a:spLocks/>
        </xdr:cNvSpPr>
      </xdr:nvSpPr>
      <xdr:spPr>
        <a:xfrm>
          <a:off x="147066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22" name="AutoShape 107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23" name="AutoShape 1076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24" name="AutoShape 1077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25" name="AutoShape 1078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26" name="AutoShape 1079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27" name="AutoShape 1080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728" name="AutoShape 1081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729" name="AutoShape 1082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730" name="AutoShape 1083"/>
        <xdr:cNvSpPr>
          <a:spLocks/>
        </xdr:cNvSpPr>
      </xdr:nvSpPr>
      <xdr:spPr>
        <a:xfrm>
          <a:off x="632460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731" name="AutoShape 1085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732" name="AutoShape 1086"/>
        <xdr:cNvSpPr>
          <a:spLocks/>
        </xdr:cNvSpPr>
      </xdr:nvSpPr>
      <xdr:spPr>
        <a:xfrm>
          <a:off x="81819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0</xdr:rowOff>
    </xdr:from>
    <xdr:to>
      <xdr:col>6</xdr:col>
      <xdr:colOff>400050</xdr:colOff>
      <xdr:row>1</xdr:row>
      <xdr:rowOff>0</xdr:rowOff>
    </xdr:to>
    <xdr:sp>
      <xdr:nvSpPr>
        <xdr:cNvPr id="733" name="AutoShape 1087"/>
        <xdr:cNvSpPr>
          <a:spLocks/>
        </xdr:cNvSpPr>
      </xdr:nvSpPr>
      <xdr:spPr>
        <a:xfrm>
          <a:off x="64103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734" name="AutoShape 1088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735" name="AutoShape 1089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0</xdr:rowOff>
    </xdr:from>
    <xdr:to>
      <xdr:col>6</xdr:col>
      <xdr:colOff>523875</xdr:colOff>
      <xdr:row>1</xdr:row>
      <xdr:rowOff>0</xdr:rowOff>
    </xdr:to>
    <xdr:sp>
      <xdr:nvSpPr>
        <xdr:cNvPr id="736" name="AutoShape 1090"/>
        <xdr:cNvSpPr>
          <a:spLocks/>
        </xdr:cNvSpPr>
      </xdr:nvSpPr>
      <xdr:spPr>
        <a:xfrm>
          <a:off x="6534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737" name="AutoShape 1091"/>
        <xdr:cNvSpPr>
          <a:spLocks/>
        </xdr:cNvSpPr>
      </xdr:nvSpPr>
      <xdr:spPr>
        <a:xfrm>
          <a:off x="8172450" y="161925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</xdr:row>
      <xdr:rowOff>0</xdr:rowOff>
    </xdr:from>
    <xdr:to>
      <xdr:col>16</xdr:col>
      <xdr:colOff>95250</xdr:colOff>
      <xdr:row>1</xdr:row>
      <xdr:rowOff>0</xdr:rowOff>
    </xdr:to>
    <xdr:sp>
      <xdr:nvSpPr>
        <xdr:cNvPr id="738" name="AutoShape 1092"/>
        <xdr:cNvSpPr>
          <a:spLocks/>
        </xdr:cNvSpPr>
      </xdr:nvSpPr>
      <xdr:spPr>
        <a:xfrm>
          <a:off x="146685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114300</xdr:colOff>
      <xdr:row>1</xdr:row>
      <xdr:rowOff>0</xdr:rowOff>
    </xdr:to>
    <xdr:sp>
      <xdr:nvSpPr>
        <xdr:cNvPr id="739" name="AutoShape 1093"/>
        <xdr:cNvSpPr>
          <a:spLocks/>
        </xdr:cNvSpPr>
      </xdr:nvSpPr>
      <xdr:spPr>
        <a:xfrm>
          <a:off x="146875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740" name="AutoShape 1095"/>
        <xdr:cNvSpPr>
          <a:spLocks/>
        </xdr:cNvSpPr>
      </xdr:nvSpPr>
      <xdr:spPr>
        <a:xfrm>
          <a:off x="51911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741" name="AutoShape 1096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742" name="AutoShape 1097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743" name="AutoShape 1098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744" name="AutoShape 1099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161925</xdr:colOff>
      <xdr:row>1</xdr:row>
      <xdr:rowOff>0</xdr:rowOff>
    </xdr:to>
    <xdr:sp>
      <xdr:nvSpPr>
        <xdr:cNvPr id="745" name="AutoShape 1100"/>
        <xdr:cNvSpPr>
          <a:spLocks/>
        </xdr:cNvSpPr>
      </xdr:nvSpPr>
      <xdr:spPr>
        <a:xfrm>
          <a:off x="52387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133350</xdr:colOff>
      <xdr:row>1</xdr:row>
      <xdr:rowOff>0</xdr:rowOff>
    </xdr:to>
    <xdr:sp>
      <xdr:nvSpPr>
        <xdr:cNvPr id="746" name="AutoShape 1101"/>
        <xdr:cNvSpPr>
          <a:spLocks/>
        </xdr:cNvSpPr>
      </xdr:nvSpPr>
      <xdr:spPr>
        <a:xfrm>
          <a:off x="5238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747" name="AutoShape 1102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748" name="AutoShape 1103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749" name="AutoShape 1104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750" name="AutoShape 1105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751" name="AutoShape 1106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8</xdr:col>
      <xdr:colOff>171450</xdr:colOff>
      <xdr:row>1</xdr:row>
      <xdr:rowOff>0</xdr:rowOff>
    </xdr:to>
    <xdr:sp>
      <xdr:nvSpPr>
        <xdr:cNvPr id="752" name="AutoShape 1107"/>
        <xdr:cNvSpPr>
          <a:spLocks/>
        </xdr:cNvSpPr>
      </xdr:nvSpPr>
      <xdr:spPr>
        <a:xfrm>
          <a:off x="8058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753" name="AutoShape 1108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754" name="AutoShape 1109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755" name="AutoShape 1110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56" name="AutoShape 1111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757" name="AutoShape 1112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758" name="AutoShape 1113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200025</xdr:colOff>
      <xdr:row>1</xdr:row>
      <xdr:rowOff>0</xdr:rowOff>
    </xdr:to>
    <xdr:sp>
      <xdr:nvSpPr>
        <xdr:cNvPr id="759" name="AutoShape 1114"/>
        <xdr:cNvSpPr>
          <a:spLocks/>
        </xdr:cNvSpPr>
      </xdr:nvSpPr>
      <xdr:spPr>
        <a:xfrm>
          <a:off x="528637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760" name="AutoShape 1115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761" name="AutoShape 1116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762" name="AutoShape 1117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763" name="AutoShape 1118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219075</xdr:colOff>
      <xdr:row>1</xdr:row>
      <xdr:rowOff>0</xdr:rowOff>
    </xdr:to>
    <xdr:sp>
      <xdr:nvSpPr>
        <xdr:cNvPr id="764" name="AutoShape 1119"/>
        <xdr:cNvSpPr>
          <a:spLocks/>
        </xdr:cNvSpPr>
      </xdr:nvSpPr>
      <xdr:spPr>
        <a:xfrm>
          <a:off x="5305425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765" name="AutoShape 1120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766" name="AutoShape 1122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767" name="AutoShape 1123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768" name="AutoShape 1124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769" name="AutoShape 1127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770" name="AutoShape 1128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771" name="AutoShape 1129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772" name="AutoShape 1130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773" name="AutoShape 1131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774" name="AutoShape 1132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</xdr:row>
      <xdr:rowOff>0</xdr:rowOff>
    </xdr:from>
    <xdr:to>
      <xdr:col>5</xdr:col>
      <xdr:colOff>152400</xdr:colOff>
      <xdr:row>1</xdr:row>
      <xdr:rowOff>0</xdr:rowOff>
    </xdr:to>
    <xdr:sp>
      <xdr:nvSpPr>
        <xdr:cNvPr id="775" name="AutoShape 1133"/>
        <xdr:cNvSpPr>
          <a:spLocks/>
        </xdr:cNvSpPr>
      </xdr:nvSpPr>
      <xdr:spPr>
        <a:xfrm>
          <a:off x="52578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</xdr:row>
      <xdr:rowOff>0</xdr:rowOff>
    </xdr:from>
    <xdr:to>
      <xdr:col>5</xdr:col>
      <xdr:colOff>123825</xdr:colOff>
      <xdr:row>1</xdr:row>
      <xdr:rowOff>0</xdr:rowOff>
    </xdr:to>
    <xdr:sp>
      <xdr:nvSpPr>
        <xdr:cNvPr id="776" name="AutoShape 1134"/>
        <xdr:cNvSpPr>
          <a:spLocks/>
        </xdr:cNvSpPr>
      </xdr:nvSpPr>
      <xdr:spPr>
        <a:xfrm>
          <a:off x="52292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777" name="AutoShape 1135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778" name="AutoShape 1137"/>
        <xdr:cNvSpPr>
          <a:spLocks/>
        </xdr:cNvSpPr>
      </xdr:nvSpPr>
      <xdr:spPr>
        <a:xfrm>
          <a:off x="147066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79" name="AutoShape 1138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80" name="AutoShape 1139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81" name="AutoShape 1140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82" name="AutoShape 1141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83" name="AutoShape 1142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84" name="AutoShape 1143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785" name="AutoShape 1144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786" name="AutoShape 1145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787" name="AutoShape 1146"/>
        <xdr:cNvSpPr>
          <a:spLocks/>
        </xdr:cNvSpPr>
      </xdr:nvSpPr>
      <xdr:spPr>
        <a:xfrm>
          <a:off x="632460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788" name="AutoShape 1148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789" name="AutoShape 1149"/>
        <xdr:cNvSpPr>
          <a:spLocks/>
        </xdr:cNvSpPr>
      </xdr:nvSpPr>
      <xdr:spPr>
        <a:xfrm>
          <a:off x="81819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0</xdr:rowOff>
    </xdr:from>
    <xdr:to>
      <xdr:col>6</xdr:col>
      <xdr:colOff>400050</xdr:colOff>
      <xdr:row>1</xdr:row>
      <xdr:rowOff>0</xdr:rowOff>
    </xdr:to>
    <xdr:sp>
      <xdr:nvSpPr>
        <xdr:cNvPr id="790" name="AutoShape 1150"/>
        <xdr:cNvSpPr>
          <a:spLocks/>
        </xdr:cNvSpPr>
      </xdr:nvSpPr>
      <xdr:spPr>
        <a:xfrm>
          <a:off x="64103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791" name="AutoShape 1151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792" name="AutoShape 1152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0</xdr:rowOff>
    </xdr:from>
    <xdr:to>
      <xdr:col>6</xdr:col>
      <xdr:colOff>523875</xdr:colOff>
      <xdr:row>1</xdr:row>
      <xdr:rowOff>0</xdr:rowOff>
    </xdr:to>
    <xdr:sp>
      <xdr:nvSpPr>
        <xdr:cNvPr id="793" name="AutoShape 1153"/>
        <xdr:cNvSpPr>
          <a:spLocks/>
        </xdr:cNvSpPr>
      </xdr:nvSpPr>
      <xdr:spPr>
        <a:xfrm>
          <a:off x="6534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794" name="AutoShape 1154"/>
        <xdr:cNvSpPr>
          <a:spLocks/>
        </xdr:cNvSpPr>
      </xdr:nvSpPr>
      <xdr:spPr>
        <a:xfrm>
          <a:off x="8172450" y="161925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</xdr:row>
      <xdr:rowOff>0</xdr:rowOff>
    </xdr:from>
    <xdr:to>
      <xdr:col>16</xdr:col>
      <xdr:colOff>95250</xdr:colOff>
      <xdr:row>1</xdr:row>
      <xdr:rowOff>0</xdr:rowOff>
    </xdr:to>
    <xdr:sp>
      <xdr:nvSpPr>
        <xdr:cNvPr id="795" name="AutoShape 1155"/>
        <xdr:cNvSpPr>
          <a:spLocks/>
        </xdr:cNvSpPr>
      </xdr:nvSpPr>
      <xdr:spPr>
        <a:xfrm>
          <a:off x="146685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114300</xdr:colOff>
      <xdr:row>1</xdr:row>
      <xdr:rowOff>0</xdr:rowOff>
    </xdr:to>
    <xdr:sp>
      <xdr:nvSpPr>
        <xdr:cNvPr id="796" name="AutoShape 1156"/>
        <xdr:cNvSpPr>
          <a:spLocks/>
        </xdr:cNvSpPr>
      </xdr:nvSpPr>
      <xdr:spPr>
        <a:xfrm>
          <a:off x="146875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797" name="AutoShape 1158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0</xdr:rowOff>
    </xdr:from>
    <xdr:to>
      <xdr:col>6</xdr:col>
      <xdr:colOff>438150</xdr:colOff>
      <xdr:row>1</xdr:row>
      <xdr:rowOff>0</xdr:rowOff>
    </xdr:to>
    <xdr:sp>
      <xdr:nvSpPr>
        <xdr:cNvPr id="798" name="AutoShape 1161"/>
        <xdr:cNvSpPr>
          <a:spLocks/>
        </xdr:cNvSpPr>
      </xdr:nvSpPr>
      <xdr:spPr>
        <a:xfrm>
          <a:off x="64579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0</xdr:rowOff>
    </xdr:from>
    <xdr:to>
      <xdr:col>5</xdr:col>
      <xdr:colOff>190500</xdr:colOff>
      <xdr:row>1</xdr:row>
      <xdr:rowOff>0</xdr:rowOff>
    </xdr:to>
    <xdr:sp>
      <xdr:nvSpPr>
        <xdr:cNvPr id="799" name="AutoShape 1163"/>
        <xdr:cNvSpPr>
          <a:spLocks/>
        </xdr:cNvSpPr>
      </xdr:nvSpPr>
      <xdr:spPr>
        <a:xfrm>
          <a:off x="529590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800" name="AutoShape 1164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</xdr:row>
      <xdr:rowOff>0</xdr:rowOff>
    </xdr:from>
    <xdr:to>
      <xdr:col>5</xdr:col>
      <xdr:colOff>171450</xdr:colOff>
      <xdr:row>1</xdr:row>
      <xdr:rowOff>0</xdr:rowOff>
    </xdr:to>
    <xdr:sp>
      <xdr:nvSpPr>
        <xdr:cNvPr id="801" name="AutoShape 1165"/>
        <xdr:cNvSpPr>
          <a:spLocks/>
        </xdr:cNvSpPr>
      </xdr:nvSpPr>
      <xdr:spPr>
        <a:xfrm>
          <a:off x="52482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</xdr:row>
      <xdr:rowOff>0</xdr:rowOff>
    </xdr:from>
    <xdr:to>
      <xdr:col>5</xdr:col>
      <xdr:colOff>114300</xdr:colOff>
      <xdr:row>1</xdr:row>
      <xdr:rowOff>0</xdr:rowOff>
    </xdr:to>
    <xdr:sp>
      <xdr:nvSpPr>
        <xdr:cNvPr id="802" name="AutoShape 1166"/>
        <xdr:cNvSpPr>
          <a:spLocks/>
        </xdr:cNvSpPr>
      </xdr:nvSpPr>
      <xdr:spPr>
        <a:xfrm>
          <a:off x="52387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803" name="AutoShape 1169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804" name="AutoShape 1170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805" name="AutoShape 1171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806" name="AutoShape 1172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807" name="AutoShape 1173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8</xdr:col>
      <xdr:colOff>171450</xdr:colOff>
      <xdr:row>1</xdr:row>
      <xdr:rowOff>0</xdr:rowOff>
    </xdr:to>
    <xdr:sp>
      <xdr:nvSpPr>
        <xdr:cNvPr id="808" name="AutoShape 1174"/>
        <xdr:cNvSpPr>
          <a:spLocks/>
        </xdr:cNvSpPr>
      </xdr:nvSpPr>
      <xdr:spPr>
        <a:xfrm>
          <a:off x="8058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809" name="AutoShape 1175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810" name="AutoShape 1176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811" name="AutoShape 1177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12" name="AutoShape 1178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13" name="AutoShape 1179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814" name="AutoShape 1180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815" name="AutoShape 1182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816" name="AutoShape 1183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817" name="AutoShape 1184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818" name="AutoShape 1185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819" name="AutoShape 1187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20" name="AutoShape 1189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821" name="AutoShape 1190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822" name="AutoShape 1191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823" name="AutoShape 1194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824" name="AutoShape 1195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825" name="AutoShape 1196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826" name="AutoShape 1197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827" name="AutoShape 1198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828" name="AutoShape 1199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829" name="AutoShape 1202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830" name="AutoShape 1204"/>
        <xdr:cNvSpPr>
          <a:spLocks/>
        </xdr:cNvSpPr>
      </xdr:nvSpPr>
      <xdr:spPr>
        <a:xfrm>
          <a:off x="147066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31" name="AutoShape 120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32" name="AutoShape 1206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33" name="AutoShape 1207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34" name="AutoShape 1208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35" name="AutoShape 1209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36" name="AutoShape 1210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837" name="AutoShape 1211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838" name="AutoShape 1212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839" name="AutoShape 1213"/>
        <xdr:cNvSpPr>
          <a:spLocks/>
        </xdr:cNvSpPr>
      </xdr:nvSpPr>
      <xdr:spPr>
        <a:xfrm>
          <a:off x="632460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840" name="AutoShape 1215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841" name="AutoShape 1216"/>
        <xdr:cNvSpPr>
          <a:spLocks/>
        </xdr:cNvSpPr>
      </xdr:nvSpPr>
      <xdr:spPr>
        <a:xfrm>
          <a:off x="81819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0</xdr:rowOff>
    </xdr:from>
    <xdr:to>
      <xdr:col>6</xdr:col>
      <xdr:colOff>400050</xdr:colOff>
      <xdr:row>1</xdr:row>
      <xdr:rowOff>0</xdr:rowOff>
    </xdr:to>
    <xdr:sp>
      <xdr:nvSpPr>
        <xdr:cNvPr id="842" name="AutoShape 1217"/>
        <xdr:cNvSpPr>
          <a:spLocks/>
        </xdr:cNvSpPr>
      </xdr:nvSpPr>
      <xdr:spPr>
        <a:xfrm>
          <a:off x="64103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843" name="AutoShape 1218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844" name="AutoShape 1219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0</xdr:rowOff>
    </xdr:from>
    <xdr:to>
      <xdr:col>6</xdr:col>
      <xdr:colOff>523875</xdr:colOff>
      <xdr:row>1</xdr:row>
      <xdr:rowOff>0</xdr:rowOff>
    </xdr:to>
    <xdr:sp>
      <xdr:nvSpPr>
        <xdr:cNvPr id="845" name="AutoShape 1220"/>
        <xdr:cNvSpPr>
          <a:spLocks/>
        </xdr:cNvSpPr>
      </xdr:nvSpPr>
      <xdr:spPr>
        <a:xfrm>
          <a:off x="6534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846" name="AutoShape 1221"/>
        <xdr:cNvSpPr>
          <a:spLocks/>
        </xdr:cNvSpPr>
      </xdr:nvSpPr>
      <xdr:spPr>
        <a:xfrm>
          <a:off x="8172450" y="161925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</xdr:row>
      <xdr:rowOff>0</xdr:rowOff>
    </xdr:from>
    <xdr:to>
      <xdr:col>16</xdr:col>
      <xdr:colOff>95250</xdr:colOff>
      <xdr:row>1</xdr:row>
      <xdr:rowOff>0</xdr:rowOff>
    </xdr:to>
    <xdr:sp>
      <xdr:nvSpPr>
        <xdr:cNvPr id="847" name="AutoShape 1222"/>
        <xdr:cNvSpPr>
          <a:spLocks/>
        </xdr:cNvSpPr>
      </xdr:nvSpPr>
      <xdr:spPr>
        <a:xfrm>
          <a:off x="146685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114300</xdr:colOff>
      <xdr:row>1</xdr:row>
      <xdr:rowOff>0</xdr:rowOff>
    </xdr:to>
    <xdr:sp>
      <xdr:nvSpPr>
        <xdr:cNvPr id="848" name="AutoShape 1223"/>
        <xdr:cNvSpPr>
          <a:spLocks/>
        </xdr:cNvSpPr>
      </xdr:nvSpPr>
      <xdr:spPr>
        <a:xfrm>
          <a:off x="146875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49" name="AutoShape 1224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0</xdr:rowOff>
    </xdr:from>
    <xdr:to>
      <xdr:col>6</xdr:col>
      <xdr:colOff>438150</xdr:colOff>
      <xdr:row>1</xdr:row>
      <xdr:rowOff>0</xdr:rowOff>
    </xdr:to>
    <xdr:sp>
      <xdr:nvSpPr>
        <xdr:cNvPr id="850" name="AutoShape 1226"/>
        <xdr:cNvSpPr>
          <a:spLocks/>
        </xdr:cNvSpPr>
      </xdr:nvSpPr>
      <xdr:spPr>
        <a:xfrm>
          <a:off x="64579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851" name="AutoShape 1231"/>
        <xdr:cNvSpPr>
          <a:spLocks/>
        </xdr:cNvSpPr>
      </xdr:nvSpPr>
      <xdr:spPr>
        <a:xfrm>
          <a:off x="599122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852" name="AutoShape 1236"/>
        <xdr:cNvSpPr>
          <a:spLocks/>
        </xdr:cNvSpPr>
      </xdr:nvSpPr>
      <xdr:spPr>
        <a:xfrm>
          <a:off x="6324600" y="161925"/>
          <a:ext cx="11430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</xdr:row>
      <xdr:rowOff>0</xdr:rowOff>
    </xdr:from>
    <xdr:to>
      <xdr:col>6</xdr:col>
      <xdr:colOff>209550</xdr:colOff>
      <xdr:row>1</xdr:row>
      <xdr:rowOff>0</xdr:rowOff>
    </xdr:to>
    <xdr:sp>
      <xdr:nvSpPr>
        <xdr:cNvPr id="853" name="AutoShape 1237"/>
        <xdr:cNvSpPr>
          <a:spLocks/>
        </xdr:cNvSpPr>
      </xdr:nvSpPr>
      <xdr:spPr>
        <a:xfrm>
          <a:off x="62198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854" name="AutoShape 1238"/>
        <xdr:cNvSpPr>
          <a:spLocks/>
        </xdr:cNvSpPr>
      </xdr:nvSpPr>
      <xdr:spPr>
        <a:xfrm>
          <a:off x="7143750" y="1619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855" name="AutoShape 1239"/>
        <xdr:cNvSpPr>
          <a:spLocks/>
        </xdr:cNvSpPr>
      </xdr:nvSpPr>
      <xdr:spPr>
        <a:xfrm>
          <a:off x="8020050" y="161925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</xdr:row>
      <xdr:rowOff>0</xdr:rowOff>
    </xdr:from>
    <xdr:to>
      <xdr:col>8</xdr:col>
      <xdr:colOff>285750</xdr:colOff>
      <xdr:row>1</xdr:row>
      <xdr:rowOff>0</xdr:rowOff>
    </xdr:to>
    <xdr:sp>
      <xdr:nvSpPr>
        <xdr:cNvPr id="856" name="AutoShape 1240"/>
        <xdr:cNvSpPr>
          <a:spLocks/>
        </xdr:cNvSpPr>
      </xdr:nvSpPr>
      <xdr:spPr>
        <a:xfrm>
          <a:off x="82010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</xdr:row>
      <xdr:rowOff>0</xdr:rowOff>
    </xdr:from>
    <xdr:to>
      <xdr:col>8</xdr:col>
      <xdr:colOff>171450</xdr:colOff>
      <xdr:row>1</xdr:row>
      <xdr:rowOff>0</xdr:rowOff>
    </xdr:to>
    <xdr:sp>
      <xdr:nvSpPr>
        <xdr:cNvPr id="857" name="AutoShape 1241"/>
        <xdr:cNvSpPr>
          <a:spLocks/>
        </xdr:cNvSpPr>
      </xdr:nvSpPr>
      <xdr:spPr>
        <a:xfrm>
          <a:off x="8058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</xdr:row>
      <xdr:rowOff>0</xdr:rowOff>
    </xdr:from>
    <xdr:to>
      <xdr:col>8</xdr:col>
      <xdr:colOff>161925</xdr:colOff>
      <xdr:row>1</xdr:row>
      <xdr:rowOff>0</xdr:rowOff>
    </xdr:to>
    <xdr:sp>
      <xdr:nvSpPr>
        <xdr:cNvPr id="858" name="AutoShape 1242"/>
        <xdr:cNvSpPr>
          <a:spLocks/>
        </xdr:cNvSpPr>
      </xdr:nvSpPr>
      <xdr:spPr>
        <a:xfrm>
          <a:off x="8096250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859" name="AutoShape 1243"/>
        <xdr:cNvSpPr>
          <a:spLocks/>
        </xdr:cNvSpPr>
      </xdr:nvSpPr>
      <xdr:spPr>
        <a:xfrm>
          <a:off x="81343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860" name="AutoShape 1244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61" name="AutoShape 1245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862" name="AutoShape 1246"/>
        <xdr:cNvSpPr>
          <a:spLocks/>
        </xdr:cNvSpPr>
      </xdr:nvSpPr>
      <xdr:spPr>
        <a:xfrm>
          <a:off x="2590800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933450</xdr:colOff>
      <xdr:row>1</xdr:row>
      <xdr:rowOff>0</xdr:rowOff>
    </xdr:from>
    <xdr:to>
      <xdr:col>5</xdr:col>
      <xdr:colOff>866775</xdr:colOff>
      <xdr:row>1</xdr:row>
      <xdr:rowOff>0</xdr:rowOff>
    </xdr:to>
    <xdr:sp>
      <xdr:nvSpPr>
        <xdr:cNvPr id="863" name="AutoShape 1247"/>
        <xdr:cNvSpPr>
          <a:spLocks/>
        </xdr:cNvSpPr>
      </xdr:nvSpPr>
      <xdr:spPr>
        <a:xfrm>
          <a:off x="6124575" y="161925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1019175</xdr:colOff>
      <xdr:row>1</xdr:row>
      <xdr:rowOff>0</xdr:rowOff>
    </xdr:from>
    <xdr:to>
      <xdr:col>6</xdr:col>
      <xdr:colOff>952500</xdr:colOff>
      <xdr:row>1</xdr:row>
      <xdr:rowOff>0</xdr:rowOff>
    </xdr:to>
    <xdr:sp>
      <xdr:nvSpPr>
        <xdr:cNvPr id="864" name="AutoShape 1249"/>
        <xdr:cNvSpPr>
          <a:spLocks/>
        </xdr:cNvSpPr>
      </xdr:nvSpPr>
      <xdr:spPr>
        <a:xfrm>
          <a:off x="7143750" y="161925"/>
          <a:ext cx="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</xdr:row>
      <xdr:rowOff>0</xdr:rowOff>
    </xdr:from>
    <xdr:to>
      <xdr:col>6</xdr:col>
      <xdr:colOff>333375</xdr:colOff>
      <xdr:row>1</xdr:row>
      <xdr:rowOff>0</xdr:rowOff>
    </xdr:to>
    <xdr:sp>
      <xdr:nvSpPr>
        <xdr:cNvPr id="865" name="AutoShape 1250"/>
        <xdr:cNvSpPr>
          <a:spLocks/>
        </xdr:cNvSpPr>
      </xdr:nvSpPr>
      <xdr:spPr>
        <a:xfrm>
          <a:off x="62769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</xdr:row>
      <xdr:rowOff>0</xdr:rowOff>
    </xdr:from>
    <xdr:to>
      <xdr:col>7</xdr:col>
      <xdr:colOff>228600</xdr:colOff>
      <xdr:row>1</xdr:row>
      <xdr:rowOff>0</xdr:rowOff>
    </xdr:to>
    <xdr:sp>
      <xdr:nvSpPr>
        <xdr:cNvPr id="866" name="AutoShape 1251"/>
        <xdr:cNvSpPr>
          <a:spLocks/>
        </xdr:cNvSpPr>
      </xdr:nvSpPr>
      <xdr:spPr>
        <a:xfrm>
          <a:off x="7191375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1</xdr:row>
      <xdr:rowOff>0</xdr:rowOff>
    </xdr:from>
    <xdr:to>
      <xdr:col>8</xdr:col>
      <xdr:colOff>695325</xdr:colOff>
      <xdr:row>1</xdr:row>
      <xdr:rowOff>0</xdr:rowOff>
    </xdr:to>
    <xdr:sp>
      <xdr:nvSpPr>
        <xdr:cNvPr id="867" name="AutoShape 1252"/>
        <xdr:cNvSpPr>
          <a:spLocks/>
        </xdr:cNvSpPr>
      </xdr:nvSpPr>
      <xdr:spPr>
        <a:xfrm>
          <a:off x="8582025" y="161925"/>
          <a:ext cx="114300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1</xdr:row>
      <xdr:rowOff>0</xdr:rowOff>
    </xdr:from>
    <xdr:to>
      <xdr:col>8</xdr:col>
      <xdr:colOff>314325</xdr:colOff>
      <xdr:row>1</xdr:row>
      <xdr:rowOff>0</xdr:rowOff>
    </xdr:to>
    <xdr:sp>
      <xdr:nvSpPr>
        <xdr:cNvPr id="868" name="AutoShape 1254"/>
        <xdr:cNvSpPr>
          <a:spLocks/>
        </xdr:cNvSpPr>
      </xdr:nvSpPr>
      <xdr:spPr>
        <a:xfrm>
          <a:off x="82105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869" name="AutoShape 1256"/>
        <xdr:cNvSpPr>
          <a:spLocks/>
        </xdr:cNvSpPr>
      </xdr:nvSpPr>
      <xdr:spPr>
        <a:xfrm>
          <a:off x="8924925" y="161925"/>
          <a:ext cx="0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</xdr:row>
      <xdr:rowOff>0</xdr:rowOff>
    </xdr:from>
    <xdr:to>
      <xdr:col>6</xdr:col>
      <xdr:colOff>257175</xdr:colOff>
      <xdr:row>1</xdr:row>
      <xdr:rowOff>0</xdr:rowOff>
    </xdr:to>
    <xdr:sp>
      <xdr:nvSpPr>
        <xdr:cNvPr id="870" name="AutoShape 1257"/>
        <xdr:cNvSpPr>
          <a:spLocks/>
        </xdr:cNvSpPr>
      </xdr:nvSpPr>
      <xdr:spPr>
        <a:xfrm>
          <a:off x="6315075" y="161925"/>
          <a:ext cx="66675" cy="0"/>
        </a:xfrm>
        <a:custGeom>
          <a:pathLst>
            <a:path h="10000" w="10000">
              <a:moveTo>
                <a:pt x="0" y="0"/>
              </a:moveTo>
              <a:lnTo>
                <a:pt x="3820" y="0"/>
              </a:lnTo>
              <a:lnTo>
                <a:pt x="5000" y="0"/>
              </a:lnTo>
              <a:lnTo>
                <a:pt x="6180" y="0"/>
              </a:lnTo>
              <a:lnTo>
                <a:pt x="10000" y="0"/>
              </a:lnTo>
              <a:lnTo>
                <a:pt x="6910" y="10000"/>
              </a:lnTo>
              <a:lnTo>
                <a:pt x="8090" y="10000"/>
              </a:lnTo>
              <a:lnTo>
                <a:pt x="5000" y="10000"/>
              </a:lnTo>
              <a:lnTo>
                <a:pt x="1910" y="10000"/>
              </a:lnTo>
              <a:lnTo>
                <a:pt x="309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871" name="AutoShape 1258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</xdr:row>
      <xdr:rowOff>0</xdr:rowOff>
    </xdr:from>
    <xdr:to>
      <xdr:col>7</xdr:col>
      <xdr:colOff>123825</xdr:colOff>
      <xdr:row>1</xdr:row>
      <xdr:rowOff>0</xdr:rowOff>
    </xdr:to>
    <xdr:sp>
      <xdr:nvSpPr>
        <xdr:cNvPr id="872" name="AutoShape 1261"/>
        <xdr:cNvSpPr>
          <a:spLocks/>
        </xdr:cNvSpPr>
      </xdr:nvSpPr>
      <xdr:spPr>
        <a:xfrm>
          <a:off x="7181850" y="1619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0</xdr:rowOff>
    </xdr:from>
    <xdr:to>
      <xdr:col>9</xdr:col>
      <xdr:colOff>142875</xdr:colOff>
      <xdr:row>1</xdr:row>
      <xdr:rowOff>0</xdr:rowOff>
    </xdr:to>
    <xdr:sp>
      <xdr:nvSpPr>
        <xdr:cNvPr id="873" name="AutoShape 1262"/>
        <xdr:cNvSpPr>
          <a:spLocks/>
        </xdr:cNvSpPr>
      </xdr:nvSpPr>
      <xdr:spPr>
        <a:xfrm>
          <a:off x="8934450" y="1619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</xdr:row>
      <xdr:rowOff>0</xdr:rowOff>
    </xdr:from>
    <xdr:to>
      <xdr:col>6</xdr:col>
      <xdr:colOff>342900</xdr:colOff>
      <xdr:row>1</xdr:row>
      <xdr:rowOff>0</xdr:rowOff>
    </xdr:to>
    <xdr:sp>
      <xdr:nvSpPr>
        <xdr:cNvPr id="874" name="AutoShape 1263"/>
        <xdr:cNvSpPr>
          <a:spLocks/>
        </xdr:cNvSpPr>
      </xdr:nvSpPr>
      <xdr:spPr>
        <a:xfrm>
          <a:off x="63817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381000</xdr:colOff>
      <xdr:row>1</xdr:row>
      <xdr:rowOff>0</xdr:rowOff>
    </xdr:to>
    <xdr:sp>
      <xdr:nvSpPr>
        <xdr:cNvPr id="875" name="AutoShape 1264"/>
        <xdr:cNvSpPr>
          <a:spLocks/>
        </xdr:cNvSpPr>
      </xdr:nvSpPr>
      <xdr:spPr>
        <a:xfrm>
          <a:off x="64198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</xdr:row>
      <xdr:rowOff>0</xdr:rowOff>
    </xdr:from>
    <xdr:to>
      <xdr:col>8</xdr:col>
      <xdr:colOff>247650</xdr:colOff>
      <xdr:row>1</xdr:row>
      <xdr:rowOff>0</xdr:rowOff>
    </xdr:to>
    <xdr:sp>
      <xdr:nvSpPr>
        <xdr:cNvPr id="876" name="AutoShape 1265"/>
        <xdr:cNvSpPr>
          <a:spLocks/>
        </xdr:cNvSpPr>
      </xdr:nvSpPr>
      <xdr:spPr>
        <a:xfrm>
          <a:off x="8162925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0</xdr:rowOff>
    </xdr:from>
    <xdr:to>
      <xdr:col>8</xdr:col>
      <xdr:colOff>219075</xdr:colOff>
      <xdr:row>1</xdr:row>
      <xdr:rowOff>0</xdr:rowOff>
    </xdr:to>
    <xdr:sp>
      <xdr:nvSpPr>
        <xdr:cNvPr id="877" name="AutoShape 1266"/>
        <xdr:cNvSpPr>
          <a:spLocks/>
        </xdr:cNvSpPr>
      </xdr:nvSpPr>
      <xdr:spPr>
        <a:xfrm>
          <a:off x="8134350" y="161925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878" name="AutoShape 1269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57150</xdr:colOff>
      <xdr:row>1</xdr:row>
      <xdr:rowOff>0</xdr:rowOff>
    </xdr:from>
    <xdr:to>
      <xdr:col>16</xdr:col>
      <xdr:colOff>133350</xdr:colOff>
      <xdr:row>1</xdr:row>
      <xdr:rowOff>0</xdr:rowOff>
    </xdr:to>
    <xdr:sp>
      <xdr:nvSpPr>
        <xdr:cNvPr id="879" name="AutoShape 1271"/>
        <xdr:cNvSpPr>
          <a:spLocks/>
        </xdr:cNvSpPr>
      </xdr:nvSpPr>
      <xdr:spPr>
        <a:xfrm>
          <a:off x="147066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80" name="AutoShape 1272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81" name="AutoShape 1273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82" name="AutoShape 1274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83" name="AutoShape 1275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84" name="AutoShape 1276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85" name="AutoShape 1277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</xdr:row>
      <xdr:rowOff>0</xdr:rowOff>
    </xdr:from>
    <xdr:to>
      <xdr:col>16</xdr:col>
      <xdr:colOff>104775</xdr:colOff>
      <xdr:row>1</xdr:row>
      <xdr:rowOff>0</xdr:rowOff>
    </xdr:to>
    <xdr:sp>
      <xdr:nvSpPr>
        <xdr:cNvPr id="886" name="AutoShape 1278"/>
        <xdr:cNvSpPr>
          <a:spLocks/>
        </xdr:cNvSpPr>
      </xdr:nvSpPr>
      <xdr:spPr>
        <a:xfrm>
          <a:off x="14678025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1</xdr:row>
      <xdr:rowOff>0</xdr:rowOff>
    </xdr:from>
    <xdr:to>
      <xdr:col>16</xdr:col>
      <xdr:colOff>190500</xdr:colOff>
      <xdr:row>1</xdr:row>
      <xdr:rowOff>0</xdr:rowOff>
    </xdr:to>
    <xdr:sp>
      <xdr:nvSpPr>
        <xdr:cNvPr id="887" name="AutoShape 1279"/>
        <xdr:cNvSpPr>
          <a:spLocks/>
        </xdr:cNvSpPr>
      </xdr:nvSpPr>
      <xdr:spPr>
        <a:xfrm>
          <a:off x="14744700" y="161925"/>
          <a:ext cx="95250" cy="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</xdr:row>
      <xdr:rowOff>0</xdr:rowOff>
    </xdr:from>
    <xdr:to>
      <xdr:col>6</xdr:col>
      <xdr:colOff>314325</xdr:colOff>
      <xdr:row>1</xdr:row>
      <xdr:rowOff>0</xdr:rowOff>
    </xdr:to>
    <xdr:sp>
      <xdr:nvSpPr>
        <xdr:cNvPr id="888" name="AutoShape 1280"/>
        <xdr:cNvSpPr>
          <a:spLocks/>
        </xdr:cNvSpPr>
      </xdr:nvSpPr>
      <xdr:spPr>
        <a:xfrm>
          <a:off x="632460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</xdr:row>
      <xdr:rowOff>0</xdr:rowOff>
    </xdr:from>
    <xdr:to>
      <xdr:col>7</xdr:col>
      <xdr:colOff>200025</xdr:colOff>
      <xdr:row>1</xdr:row>
      <xdr:rowOff>0</xdr:rowOff>
    </xdr:to>
    <xdr:sp>
      <xdr:nvSpPr>
        <xdr:cNvPr id="889" name="AutoShape 1282"/>
        <xdr:cNvSpPr>
          <a:spLocks/>
        </xdr:cNvSpPr>
      </xdr:nvSpPr>
      <xdr:spPr>
        <a:xfrm>
          <a:off x="7162800" y="161925"/>
          <a:ext cx="180975" cy="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890" name="AutoShape 1283"/>
        <xdr:cNvSpPr>
          <a:spLocks/>
        </xdr:cNvSpPr>
      </xdr:nvSpPr>
      <xdr:spPr>
        <a:xfrm>
          <a:off x="818197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0</xdr:rowOff>
    </xdr:from>
    <xdr:to>
      <xdr:col>6</xdr:col>
      <xdr:colOff>400050</xdr:colOff>
      <xdr:row>1</xdr:row>
      <xdr:rowOff>0</xdr:rowOff>
    </xdr:to>
    <xdr:sp>
      <xdr:nvSpPr>
        <xdr:cNvPr id="891" name="AutoShape 1284"/>
        <xdr:cNvSpPr>
          <a:spLocks/>
        </xdr:cNvSpPr>
      </xdr:nvSpPr>
      <xdr:spPr>
        <a:xfrm>
          <a:off x="6410325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1</xdr:row>
      <xdr:rowOff>0</xdr:rowOff>
    </xdr:from>
    <xdr:to>
      <xdr:col>14</xdr:col>
      <xdr:colOff>171450</xdr:colOff>
      <xdr:row>1</xdr:row>
      <xdr:rowOff>0</xdr:rowOff>
    </xdr:to>
    <xdr:sp>
      <xdr:nvSpPr>
        <xdr:cNvPr id="892" name="AutoShape 1285"/>
        <xdr:cNvSpPr>
          <a:spLocks/>
        </xdr:cNvSpPr>
      </xdr:nvSpPr>
      <xdr:spPr>
        <a:xfrm>
          <a:off x="13125450" y="161925"/>
          <a:ext cx="10477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409575</xdr:colOff>
      <xdr:row>1</xdr:row>
      <xdr:rowOff>0</xdr:rowOff>
    </xdr:from>
    <xdr:to>
      <xdr:col>6</xdr:col>
      <xdr:colOff>523875</xdr:colOff>
      <xdr:row>1</xdr:row>
      <xdr:rowOff>0</xdr:rowOff>
    </xdr:to>
    <xdr:sp>
      <xdr:nvSpPr>
        <xdr:cNvPr id="893" name="AutoShape 1287"/>
        <xdr:cNvSpPr>
          <a:spLocks/>
        </xdr:cNvSpPr>
      </xdr:nvSpPr>
      <xdr:spPr>
        <a:xfrm>
          <a:off x="6534150" y="161925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0</xdr:rowOff>
    </xdr:from>
    <xdr:to>
      <xdr:col>8</xdr:col>
      <xdr:colOff>295275</xdr:colOff>
      <xdr:row>1</xdr:row>
      <xdr:rowOff>0</xdr:rowOff>
    </xdr:to>
    <xdr:sp>
      <xdr:nvSpPr>
        <xdr:cNvPr id="894" name="AutoShape 1288"/>
        <xdr:cNvSpPr>
          <a:spLocks/>
        </xdr:cNvSpPr>
      </xdr:nvSpPr>
      <xdr:spPr>
        <a:xfrm>
          <a:off x="8172450" y="161925"/>
          <a:ext cx="12382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</xdr:row>
      <xdr:rowOff>0</xdr:rowOff>
    </xdr:from>
    <xdr:to>
      <xdr:col>16</xdr:col>
      <xdr:colOff>95250</xdr:colOff>
      <xdr:row>1</xdr:row>
      <xdr:rowOff>0</xdr:rowOff>
    </xdr:to>
    <xdr:sp>
      <xdr:nvSpPr>
        <xdr:cNvPr id="895" name="AutoShape 1289"/>
        <xdr:cNvSpPr>
          <a:spLocks/>
        </xdr:cNvSpPr>
      </xdr:nvSpPr>
      <xdr:spPr>
        <a:xfrm>
          <a:off x="1466850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</xdr:row>
      <xdr:rowOff>0</xdr:rowOff>
    </xdr:from>
    <xdr:to>
      <xdr:col>16</xdr:col>
      <xdr:colOff>114300</xdr:colOff>
      <xdr:row>1</xdr:row>
      <xdr:rowOff>0</xdr:rowOff>
    </xdr:to>
    <xdr:sp>
      <xdr:nvSpPr>
        <xdr:cNvPr id="896" name="AutoShape 1290"/>
        <xdr:cNvSpPr>
          <a:spLocks/>
        </xdr:cNvSpPr>
      </xdr:nvSpPr>
      <xdr:spPr>
        <a:xfrm>
          <a:off x="146875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</xdr:row>
      <xdr:rowOff>0</xdr:rowOff>
    </xdr:from>
    <xdr:to>
      <xdr:col>16</xdr:col>
      <xdr:colOff>152400</xdr:colOff>
      <xdr:row>1</xdr:row>
      <xdr:rowOff>0</xdr:rowOff>
    </xdr:to>
    <xdr:sp>
      <xdr:nvSpPr>
        <xdr:cNvPr id="897" name="AutoShape 1291"/>
        <xdr:cNvSpPr>
          <a:spLocks/>
        </xdr:cNvSpPr>
      </xdr:nvSpPr>
      <xdr:spPr>
        <a:xfrm>
          <a:off x="14725650" y="161925"/>
          <a:ext cx="76200" cy="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</xdr:row>
      <xdr:rowOff>0</xdr:rowOff>
    </xdr:from>
    <xdr:to>
      <xdr:col>6</xdr:col>
      <xdr:colOff>438150</xdr:colOff>
      <xdr:row>1</xdr:row>
      <xdr:rowOff>0</xdr:rowOff>
    </xdr:to>
    <xdr:sp>
      <xdr:nvSpPr>
        <xdr:cNvPr id="898" name="AutoShape 1293"/>
        <xdr:cNvSpPr>
          <a:spLocks/>
        </xdr:cNvSpPr>
      </xdr:nvSpPr>
      <xdr:spPr>
        <a:xfrm>
          <a:off x="6457950" y="161925"/>
          <a:ext cx="104775" cy="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38100</xdr:rowOff>
    </xdr:from>
    <xdr:to>
      <xdr:col>5</xdr:col>
      <xdr:colOff>180975</xdr:colOff>
      <xdr:row>10</xdr:row>
      <xdr:rowOff>0</xdr:rowOff>
    </xdr:to>
    <xdr:sp>
      <xdr:nvSpPr>
        <xdr:cNvPr id="899" name="AutoShape 1294"/>
        <xdr:cNvSpPr>
          <a:spLocks/>
        </xdr:cNvSpPr>
      </xdr:nvSpPr>
      <xdr:spPr>
        <a:xfrm>
          <a:off x="5257800" y="1714500"/>
          <a:ext cx="114300" cy="1905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38100</xdr:rowOff>
    </xdr:from>
    <xdr:to>
      <xdr:col>5</xdr:col>
      <xdr:colOff>171450</xdr:colOff>
      <xdr:row>10</xdr:row>
      <xdr:rowOff>133350</xdr:rowOff>
    </xdr:to>
    <xdr:sp>
      <xdr:nvSpPr>
        <xdr:cNvPr id="900" name="AutoShape 1295"/>
        <xdr:cNvSpPr>
          <a:spLocks/>
        </xdr:cNvSpPr>
      </xdr:nvSpPr>
      <xdr:spPr>
        <a:xfrm>
          <a:off x="5276850" y="194310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25</xdr:row>
      <xdr:rowOff>38100</xdr:rowOff>
    </xdr:from>
    <xdr:to>
      <xdr:col>5</xdr:col>
      <xdr:colOff>133350</xdr:colOff>
      <xdr:row>25</xdr:row>
      <xdr:rowOff>142875</xdr:rowOff>
    </xdr:to>
    <xdr:sp>
      <xdr:nvSpPr>
        <xdr:cNvPr id="901" name="AutoShape 1300"/>
        <xdr:cNvSpPr>
          <a:spLocks/>
        </xdr:cNvSpPr>
      </xdr:nvSpPr>
      <xdr:spPr>
        <a:xfrm>
          <a:off x="5238750" y="5391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9</xdr:row>
      <xdr:rowOff>0</xdr:rowOff>
    </xdr:from>
    <xdr:to>
      <xdr:col>6</xdr:col>
      <xdr:colOff>247650</xdr:colOff>
      <xdr:row>9</xdr:row>
      <xdr:rowOff>133350</xdr:rowOff>
    </xdr:to>
    <xdr:sp>
      <xdr:nvSpPr>
        <xdr:cNvPr id="902" name="AutoShape 1302"/>
        <xdr:cNvSpPr>
          <a:spLocks/>
        </xdr:cNvSpPr>
      </xdr:nvSpPr>
      <xdr:spPr>
        <a:xfrm>
          <a:off x="6257925" y="167640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9</xdr:row>
      <xdr:rowOff>28575</xdr:rowOff>
    </xdr:from>
    <xdr:to>
      <xdr:col>6</xdr:col>
      <xdr:colOff>876300</xdr:colOff>
      <xdr:row>9</xdr:row>
      <xdr:rowOff>123825</xdr:rowOff>
    </xdr:to>
    <xdr:sp>
      <xdr:nvSpPr>
        <xdr:cNvPr id="903" name="AutoShape 1303"/>
        <xdr:cNvSpPr>
          <a:spLocks/>
        </xdr:cNvSpPr>
      </xdr:nvSpPr>
      <xdr:spPr>
        <a:xfrm>
          <a:off x="6915150" y="1704975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38100</xdr:rowOff>
    </xdr:from>
    <xdr:to>
      <xdr:col>8</xdr:col>
      <xdr:colOff>161925</xdr:colOff>
      <xdr:row>9</xdr:row>
      <xdr:rowOff>142875</xdr:rowOff>
    </xdr:to>
    <xdr:sp>
      <xdr:nvSpPr>
        <xdr:cNvPr id="904" name="AutoShape 1304"/>
        <xdr:cNvSpPr>
          <a:spLocks/>
        </xdr:cNvSpPr>
      </xdr:nvSpPr>
      <xdr:spPr>
        <a:xfrm>
          <a:off x="8020050" y="1714500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25</xdr:row>
      <xdr:rowOff>19050</xdr:rowOff>
    </xdr:from>
    <xdr:to>
      <xdr:col>8</xdr:col>
      <xdr:colOff>142875</xdr:colOff>
      <xdr:row>25</xdr:row>
      <xdr:rowOff>123825</xdr:rowOff>
    </xdr:to>
    <xdr:sp>
      <xdr:nvSpPr>
        <xdr:cNvPr id="905" name="AutoShape 1309"/>
        <xdr:cNvSpPr>
          <a:spLocks/>
        </xdr:cNvSpPr>
      </xdr:nvSpPr>
      <xdr:spPr>
        <a:xfrm>
          <a:off x="8058150" y="53721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906" name="AutoShape 1310"/>
        <xdr:cNvSpPr>
          <a:spLocks/>
        </xdr:cNvSpPr>
      </xdr:nvSpPr>
      <xdr:spPr>
        <a:xfrm>
          <a:off x="2590800" y="108585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907" name="AutoShape 1311"/>
        <xdr:cNvSpPr>
          <a:spLocks/>
        </xdr:cNvSpPr>
      </xdr:nvSpPr>
      <xdr:spPr>
        <a:xfrm>
          <a:off x="2590800" y="10858500"/>
          <a:ext cx="0" cy="0"/>
        </a:xfrm>
        <a:custGeom>
          <a:pathLst>
            <a:path h="10000" w="10000">
              <a:moveTo>
                <a:pt x="0" y="0"/>
              </a:moveTo>
              <a:lnTo>
                <a:pt x="0" y="0"/>
              </a:lnTo>
              <a:lnTo>
                <a:pt x="10000" y="0"/>
              </a:lnTo>
              <a:lnTo>
                <a:pt x="10000" y="0"/>
              </a:lnTo>
              <a:lnTo>
                <a:pt x="10000" y="0"/>
              </a:lnTo>
              <a:lnTo>
                <a:pt x="10000" y="10000"/>
              </a:lnTo>
              <a:lnTo>
                <a:pt x="10000" y="10000"/>
              </a:lnTo>
              <a:lnTo>
                <a:pt x="10000" y="10000"/>
              </a:lnTo>
              <a:lnTo>
                <a:pt x="0" y="10000"/>
              </a:lnTo>
              <a:lnTo>
                <a:pt x="0" y="1000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11</xdr:row>
      <xdr:rowOff>38100</xdr:rowOff>
    </xdr:from>
    <xdr:to>
      <xdr:col>5</xdr:col>
      <xdr:colOff>190500</xdr:colOff>
      <xdr:row>11</xdr:row>
      <xdr:rowOff>123825</xdr:rowOff>
    </xdr:to>
    <xdr:sp>
      <xdr:nvSpPr>
        <xdr:cNvPr id="908" name="AutoShape 1313"/>
        <xdr:cNvSpPr>
          <a:spLocks/>
        </xdr:cNvSpPr>
      </xdr:nvSpPr>
      <xdr:spPr>
        <a:xfrm>
          <a:off x="5276850" y="2162175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8</xdr:row>
      <xdr:rowOff>28575</xdr:rowOff>
    </xdr:from>
    <xdr:to>
      <xdr:col>6</xdr:col>
      <xdr:colOff>952500</xdr:colOff>
      <xdr:row>8</xdr:row>
      <xdr:rowOff>123825</xdr:rowOff>
    </xdr:to>
    <xdr:sp>
      <xdr:nvSpPr>
        <xdr:cNvPr id="909" name="AutoShape 1314"/>
        <xdr:cNvSpPr>
          <a:spLocks/>
        </xdr:cNvSpPr>
      </xdr:nvSpPr>
      <xdr:spPr>
        <a:xfrm>
          <a:off x="7000875" y="1543050"/>
          <a:ext cx="76200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</xdr:row>
      <xdr:rowOff>76200</xdr:rowOff>
    </xdr:from>
    <xdr:to>
      <xdr:col>6</xdr:col>
      <xdr:colOff>209550</xdr:colOff>
      <xdr:row>10</xdr:row>
      <xdr:rowOff>190500</xdr:rowOff>
    </xdr:to>
    <xdr:sp>
      <xdr:nvSpPr>
        <xdr:cNvPr id="910" name="AutoShape 1315"/>
        <xdr:cNvSpPr>
          <a:spLocks/>
        </xdr:cNvSpPr>
      </xdr:nvSpPr>
      <xdr:spPr>
        <a:xfrm>
          <a:off x="6153150" y="1981200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9</xdr:row>
      <xdr:rowOff>142875</xdr:rowOff>
    </xdr:from>
    <xdr:to>
      <xdr:col>7</xdr:col>
      <xdr:colOff>238125</xdr:colOff>
      <xdr:row>10</xdr:row>
      <xdr:rowOff>38100</xdr:rowOff>
    </xdr:to>
    <xdr:sp>
      <xdr:nvSpPr>
        <xdr:cNvPr id="911" name="AutoShape 1316"/>
        <xdr:cNvSpPr>
          <a:spLocks/>
        </xdr:cNvSpPr>
      </xdr:nvSpPr>
      <xdr:spPr>
        <a:xfrm>
          <a:off x="7219950" y="1819275"/>
          <a:ext cx="161925" cy="123825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733425</xdr:colOff>
      <xdr:row>11</xdr:row>
      <xdr:rowOff>38100</xdr:rowOff>
    </xdr:from>
    <xdr:to>
      <xdr:col>8</xdr:col>
      <xdr:colOff>838200</xdr:colOff>
      <xdr:row>11</xdr:row>
      <xdr:rowOff>133350</xdr:rowOff>
    </xdr:to>
    <xdr:sp>
      <xdr:nvSpPr>
        <xdr:cNvPr id="912" name="AutoShape 1317"/>
        <xdr:cNvSpPr>
          <a:spLocks/>
        </xdr:cNvSpPr>
      </xdr:nvSpPr>
      <xdr:spPr>
        <a:xfrm>
          <a:off x="8734425" y="2162175"/>
          <a:ext cx="104775" cy="9525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95250</xdr:rowOff>
    </xdr:from>
    <xdr:to>
      <xdr:col>5</xdr:col>
      <xdr:colOff>152400</xdr:colOff>
      <xdr:row>29</xdr:row>
      <xdr:rowOff>171450</xdr:rowOff>
    </xdr:to>
    <xdr:sp>
      <xdr:nvSpPr>
        <xdr:cNvPr id="913" name="AutoShape 1318"/>
        <xdr:cNvSpPr>
          <a:spLocks/>
        </xdr:cNvSpPr>
      </xdr:nvSpPr>
      <xdr:spPr>
        <a:xfrm>
          <a:off x="5238750" y="6276975"/>
          <a:ext cx="104775" cy="76200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29</xdr:row>
      <xdr:rowOff>28575</xdr:rowOff>
    </xdr:from>
    <xdr:to>
      <xdr:col>8</xdr:col>
      <xdr:colOff>133350</xdr:colOff>
      <xdr:row>29</xdr:row>
      <xdr:rowOff>114300</xdr:rowOff>
    </xdr:to>
    <xdr:sp>
      <xdr:nvSpPr>
        <xdr:cNvPr id="914" name="AutoShape 1319"/>
        <xdr:cNvSpPr>
          <a:spLocks/>
        </xdr:cNvSpPr>
      </xdr:nvSpPr>
      <xdr:spPr>
        <a:xfrm>
          <a:off x="8029575" y="6210300"/>
          <a:ext cx="104775" cy="85725"/>
        </a:xfrm>
        <a:custGeom>
          <a:pathLst>
            <a:path h="21600" w="21600">
              <a:moveTo>
                <a:pt x="0" y="10800"/>
              </a:moveTo>
              <a:cubicBezTo>
                <a:pt x="0" y="4835"/>
                <a:pt x="4835" y="0"/>
                <a:pt x="10800" y="0"/>
              </a:cubicBezTo>
              <a:cubicBezTo>
                <a:pt x="16765" y="0"/>
                <a:pt x="21600" y="4835"/>
                <a:pt x="21600" y="10800"/>
              </a:cubicBezTo>
              <a:cubicBezTo>
                <a:pt x="21600" y="16765"/>
                <a:pt x="16765" y="21600"/>
                <a:pt x="10800" y="21600"/>
              </a:cubicBezTo>
              <a:cubicBezTo>
                <a:pt x="4835" y="21600"/>
                <a:pt x="0" y="16765"/>
                <a:pt x="0" y="10800"/>
              </a:cubicBezTo>
              <a:close/>
              <a:moveTo>
                <a:pt x="0" y="10800"/>
              </a:moveTo>
              <a:cubicBezTo>
                <a:pt x="17401" y="15493"/>
                <a:pt x="18376" y="14122"/>
                <a:pt x="18900" y="12482"/>
              </a:cubicBezTo>
              <a:cubicBezTo>
                <a:pt x="18900" y="10800"/>
                <a:pt x="18900" y="6326"/>
                <a:pt x="15273" y="2700"/>
              </a:cubicBezTo>
              <a:cubicBezTo>
                <a:pt x="10800" y="2700"/>
                <a:pt x="9117" y="2700"/>
                <a:pt x="7477" y="3223"/>
              </a:cubicBezTo>
              <a:lnTo>
                <a:pt x="6106" y="4198"/>
              </a:lnTo>
              <a:close/>
              <a:moveTo>
                <a:pt x="6106" y="4198"/>
              </a:moveTo>
              <a:cubicBezTo>
                <a:pt x="17401" y="15493"/>
                <a:pt x="4198" y="6106"/>
                <a:pt x="3223" y="7477"/>
              </a:cubicBezTo>
              <a:cubicBezTo>
                <a:pt x="2700" y="9117"/>
                <a:pt x="2700" y="10799"/>
                <a:pt x="2700" y="15273"/>
              </a:cubicBezTo>
              <a:cubicBezTo>
                <a:pt x="6326" y="18900"/>
                <a:pt x="10800" y="18900"/>
                <a:pt x="12482" y="18900"/>
              </a:cubicBezTo>
              <a:lnTo>
                <a:pt x="14122" y="183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47625</xdr:rowOff>
    </xdr:from>
    <xdr:to>
      <xdr:col>4</xdr:col>
      <xdr:colOff>180975</xdr:colOff>
      <xdr:row>10</xdr:row>
      <xdr:rowOff>9525</xdr:rowOff>
    </xdr:to>
    <xdr:sp>
      <xdr:nvSpPr>
        <xdr:cNvPr id="915" name="AutoShape 1320"/>
        <xdr:cNvSpPr>
          <a:spLocks/>
        </xdr:cNvSpPr>
      </xdr:nvSpPr>
      <xdr:spPr>
        <a:xfrm>
          <a:off x="4343400" y="1724025"/>
          <a:ext cx="180975" cy="1905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37</xdr:row>
      <xdr:rowOff>76200</xdr:rowOff>
    </xdr:from>
    <xdr:to>
      <xdr:col>3</xdr:col>
      <xdr:colOff>123825</xdr:colOff>
      <xdr:row>43</xdr:row>
      <xdr:rowOff>171450</xdr:rowOff>
    </xdr:to>
    <xdr:sp>
      <xdr:nvSpPr>
        <xdr:cNvPr id="916" name="AutoShape 1324"/>
        <xdr:cNvSpPr>
          <a:spLocks/>
        </xdr:cNvSpPr>
      </xdr:nvSpPr>
      <xdr:spPr>
        <a:xfrm>
          <a:off x="3438525" y="8305800"/>
          <a:ext cx="123825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37</xdr:row>
      <xdr:rowOff>38100</xdr:rowOff>
    </xdr:from>
    <xdr:to>
      <xdr:col>4</xdr:col>
      <xdr:colOff>66675</xdr:colOff>
      <xdr:row>43</xdr:row>
      <xdr:rowOff>104775</xdr:rowOff>
    </xdr:to>
    <xdr:sp>
      <xdr:nvSpPr>
        <xdr:cNvPr id="917" name="AutoShape 1325"/>
        <xdr:cNvSpPr>
          <a:spLocks/>
        </xdr:cNvSpPr>
      </xdr:nvSpPr>
      <xdr:spPr>
        <a:xfrm>
          <a:off x="4295775" y="8267700"/>
          <a:ext cx="114300" cy="1438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95250</xdr:rowOff>
    </xdr:from>
    <xdr:to>
      <xdr:col>7</xdr:col>
      <xdr:colOff>95250</xdr:colOff>
      <xdr:row>43</xdr:row>
      <xdr:rowOff>152400</xdr:rowOff>
    </xdr:to>
    <xdr:sp>
      <xdr:nvSpPr>
        <xdr:cNvPr id="918" name="AutoShape 1326"/>
        <xdr:cNvSpPr>
          <a:spLocks/>
        </xdr:cNvSpPr>
      </xdr:nvSpPr>
      <xdr:spPr>
        <a:xfrm>
          <a:off x="7153275" y="8324850"/>
          <a:ext cx="85725" cy="1428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37</xdr:row>
      <xdr:rowOff>85725</xdr:rowOff>
    </xdr:from>
    <xdr:to>
      <xdr:col>9</xdr:col>
      <xdr:colOff>104775</xdr:colOff>
      <xdr:row>43</xdr:row>
      <xdr:rowOff>161925</xdr:rowOff>
    </xdr:to>
    <xdr:sp>
      <xdr:nvSpPr>
        <xdr:cNvPr id="919" name="AutoShape 1327"/>
        <xdr:cNvSpPr>
          <a:spLocks/>
        </xdr:cNvSpPr>
      </xdr:nvSpPr>
      <xdr:spPr>
        <a:xfrm>
          <a:off x="8943975" y="8315325"/>
          <a:ext cx="85725" cy="1447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27</xdr:row>
      <xdr:rowOff>57150</xdr:rowOff>
    </xdr:from>
    <xdr:to>
      <xdr:col>8</xdr:col>
      <xdr:colOff>152400</xdr:colOff>
      <xdr:row>27</xdr:row>
      <xdr:rowOff>161925</xdr:rowOff>
    </xdr:to>
    <xdr:sp>
      <xdr:nvSpPr>
        <xdr:cNvPr id="920" name="AutoShape 1330"/>
        <xdr:cNvSpPr>
          <a:spLocks/>
        </xdr:cNvSpPr>
      </xdr:nvSpPr>
      <xdr:spPr>
        <a:xfrm>
          <a:off x="8067675" y="58483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32</xdr:row>
      <xdr:rowOff>133350</xdr:rowOff>
    </xdr:from>
    <xdr:to>
      <xdr:col>8</xdr:col>
      <xdr:colOff>180975</xdr:colOff>
      <xdr:row>32</xdr:row>
      <xdr:rowOff>238125</xdr:rowOff>
    </xdr:to>
    <xdr:sp>
      <xdr:nvSpPr>
        <xdr:cNvPr id="921" name="AutoShape 1331"/>
        <xdr:cNvSpPr>
          <a:spLocks/>
        </xdr:cNvSpPr>
      </xdr:nvSpPr>
      <xdr:spPr>
        <a:xfrm>
          <a:off x="8096250" y="68294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133350</xdr:rowOff>
    </xdr:from>
    <xdr:to>
      <xdr:col>5</xdr:col>
      <xdr:colOff>152400</xdr:colOff>
      <xdr:row>32</xdr:row>
      <xdr:rowOff>238125</xdr:rowOff>
    </xdr:to>
    <xdr:sp>
      <xdr:nvSpPr>
        <xdr:cNvPr id="922" name="AutoShape 1332"/>
        <xdr:cNvSpPr>
          <a:spLocks/>
        </xdr:cNvSpPr>
      </xdr:nvSpPr>
      <xdr:spPr>
        <a:xfrm>
          <a:off x="5257800" y="68294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27</xdr:row>
      <xdr:rowOff>85725</xdr:rowOff>
    </xdr:from>
    <xdr:to>
      <xdr:col>5</xdr:col>
      <xdr:colOff>123825</xdr:colOff>
      <xdr:row>27</xdr:row>
      <xdr:rowOff>190500</xdr:rowOff>
    </xdr:to>
    <xdr:sp>
      <xdr:nvSpPr>
        <xdr:cNvPr id="923" name="AutoShape 1333"/>
        <xdr:cNvSpPr>
          <a:spLocks/>
        </xdr:cNvSpPr>
      </xdr:nvSpPr>
      <xdr:spPr>
        <a:xfrm>
          <a:off x="5229225" y="58769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9</xdr:row>
      <xdr:rowOff>76200</xdr:rowOff>
    </xdr:from>
    <xdr:to>
      <xdr:col>16</xdr:col>
      <xdr:colOff>200025</xdr:colOff>
      <xdr:row>9</xdr:row>
      <xdr:rowOff>190500</xdr:rowOff>
    </xdr:to>
    <xdr:sp>
      <xdr:nvSpPr>
        <xdr:cNvPr id="924" name="AutoShape 1336"/>
        <xdr:cNvSpPr>
          <a:spLocks/>
        </xdr:cNvSpPr>
      </xdr:nvSpPr>
      <xdr:spPr>
        <a:xfrm>
          <a:off x="14773275" y="175260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15</xdr:row>
      <xdr:rowOff>85725</xdr:rowOff>
    </xdr:from>
    <xdr:to>
      <xdr:col>16</xdr:col>
      <xdr:colOff>114300</xdr:colOff>
      <xdr:row>15</xdr:row>
      <xdr:rowOff>180975</xdr:rowOff>
    </xdr:to>
    <xdr:sp>
      <xdr:nvSpPr>
        <xdr:cNvPr id="925" name="AutoShape 1337"/>
        <xdr:cNvSpPr>
          <a:spLocks/>
        </xdr:cNvSpPr>
      </xdr:nvSpPr>
      <xdr:spPr>
        <a:xfrm>
          <a:off x="14687550" y="29908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66675</xdr:rowOff>
    </xdr:from>
    <xdr:to>
      <xdr:col>16</xdr:col>
      <xdr:colOff>85725</xdr:colOff>
      <xdr:row>14</xdr:row>
      <xdr:rowOff>161925</xdr:rowOff>
    </xdr:to>
    <xdr:sp>
      <xdr:nvSpPr>
        <xdr:cNvPr id="926" name="AutoShape 1338"/>
        <xdr:cNvSpPr>
          <a:spLocks/>
        </xdr:cNvSpPr>
      </xdr:nvSpPr>
      <xdr:spPr>
        <a:xfrm>
          <a:off x="14658975" y="27051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16</xdr:row>
      <xdr:rowOff>66675</xdr:rowOff>
    </xdr:from>
    <xdr:to>
      <xdr:col>16</xdr:col>
      <xdr:colOff>114300</xdr:colOff>
      <xdr:row>16</xdr:row>
      <xdr:rowOff>161925</xdr:rowOff>
    </xdr:to>
    <xdr:sp>
      <xdr:nvSpPr>
        <xdr:cNvPr id="927" name="AutoShape 1339"/>
        <xdr:cNvSpPr>
          <a:spLocks/>
        </xdr:cNvSpPr>
      </xdr:nvSpPr>
      <xdr:spPr>
        <a:xfrm>
          <a:off x="14687550" y="32385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17</xdr:row>
      <xdr:rowOff>9525</xdr:rowOff>
    </xdr:from>
    <xdr:to>
      <xdr:col>16</xdr:col>
      <xdr:colOff>104775</xdr:colOff>
      <xdr:row>17</xdr:row>
      <xdr:rowOff>76200</xdr:rowOff>
    </xdr:to>
    <xdr:sp>
      <xdr:nvSpPr>
        <xdr:cNvPr id="928" name="AutoShape 1340"/>
        <xdr:cNvSpPr>
          <a:spLocks/>
        </xdr:cNvSpPr>
      </xdr:nvSpPr>
      <xdr:spPr>
        <a:xfrm>
          <a:off x="14678025" y="3448050"/>
          <a:ext cx="76200" cy="666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33</xdr:row>
      <xdr:rowOff>200025</xdr:rowOff>
    </xdr:from>
    <xdr:to>
      <xdr:col>16</xdr:col>
      <xdr:colOff>152400</xdr:colOff>
      <xdr:row>33</xdr:row>
      <xdr:rowOff>371475</xdr:rowOff>
    </xdr:to>
    <xdr:sp>
      <xdr:nvSpPr>
        <xdr:cNvPr id="929" name="AutoShape 1341"/>
        <xdr:cNvSpPr>
          <a:spLocks/>
        </xdr:cNvSpPr>
      </xdr:nvSpPr>
      <xdr:spPr>
        <a:xfrm>
          <a:off x="14725650" y="7324725"/>
          <a:ext cx="76200" cy="1714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7</xdr:row>
      <xdr:rowOff>76200</xdr:rowOff>
    </xdr:from>
    <xdr:to>
      <xdr:col>16</xdr:col>
      <xdr:colOff>190500</xdr:colOff>
      <xdr:row>7</xdr:row>
      <xdr:rowOff>114300</xdr:rowOff>
    </xdr:to>
    <xdr:sp>
      <xdr:nvSpPr>
        <xdr:cNvPr id="930" name="AutoShape 1344"/>
        <xdr:cNvSpPr>
          <a:spLocks/>
        </xdr:cNvSpPr>
      </xdr:nvSpPr>
      <xdr:spPr>
        <a:xfrm>
          <a:off x="14744700" y="1428750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57150</xdr:rowOff>
    </xdr:from>
    <xdr:to>
      <xdr:col>4</xdr:col>
      <xdr:colOff>209550</xdr:colOff>
      <xdr:row>30</xdr:row>
      <xdr:rowOff>171450</xdr:rowOff>
    </xdr:to>
    <xdr:sp>
      <xdr:nvSpPr>
        <xdr:cNvPr id="931" name="AutoShape 1346"/>
        <xdr:cNvSpPr>
          <a:spLocks/>
        </xdr:cNvSpPr>
      </xdr:nvSpPr>
      <xdr:spPr>
        <a:xfrm>
          <a:off x="4371975" y="6410325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30</xdr:row>
      <xdr:rowOff>38100</xdr:rowOff>
    </xdr:from>
    <xdr:to>
      <xdr:col>7</xdr:col>
      <xdr:colOff>200025</xdr:colOff>
      <xdr:row>30</xdr:row>
      <xdr:rowOff>171450</xdr:rowOff>
    </xdr:to>
    <xdr:sp>
      <xdr:nvSpPr>
        <xdr:cNvPr id="932" name="AutoShape 1347"/>
        <xdr:cNvSpPr>
          <a:spLocks/>
        </xdr:cNvSpPr>
      </xdr:nvSpPr>
      <xdr:spPr>
        <a:xfrm>
          <a:off x="7162800" y="6391275"/>
          <a:ext cx="180975" cy="13335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31</xdr:row>
      <xdr:rowOff>38100</xdr:rowOff>
    </xdr:from>
    <xdr:to>
      <xdr:col>8</xdr:col>
      <xdr:colOff>161925</xdr:colOff>
      <xdr:row>31</xdr:row>
      <xdr:rowOff>161925</xdr:rowOff>
    </xdr:to>
    <xdr:sp>
      <xdr:nvSpPr>
        <xdr:cNvPr id="933" name="AutoShape 1348"/>
        <xdr:cNvSpPr>
          <a:spLocks/>
        </xdr:cNvSpPr>
      </xdr:nvSpPr>
      <xdr:spPr>
        <a:xfrm>
          <a:off x="8048625" y="65627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26</xdr:row>
      <xdr:rowOff>28575</xdr:rowOff>
    </xdr:from>
    <xdr:to>
      <xdr:col>16</xdr:col>
      <xdr:colOff>95250</xdr:colOff>
      <xdr:row>26</xdr:row>
      <xdr:rowOff>171450</xdr:rowOff>
    </xdr:to>
    <xdr:sp>
      <xdr:nvSpPr>
        <xdr:cNvPr id="934" name="AutoShape 1354"/>
        <xdr:cNvSpPr>
          <a:spLocks/>
        </xdr:cNvSpPr>
      </xdr:nvSpPr>
      <xdr:spPr>
        <a:xfrm>
          <a:off x="14668500" y="5600700"/>
          <a:ext cx="76200" cy="1428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32</xdr:row>
      <xdr:rowOff>142875</xdr:rowOff>
    </xdr:from>
    <xdr:to>
      <xdr:col>16</xdr:col>
      <xdr:colOff>114300</xdr:colOff>
      <xdr:row>32</xdr:row>
      <xdr:rowOff>257175</xdr:rowOff>
    </xdr:to>
    <xdr:sp>
      <xdr:nvSpPr>
        <xdr:cNvPr id="935" name="AutoShape 1355"/>
        <xdr:cNvSpPr>
          <a:spLocks/>
        </xdr:cNvSpPr>
      </xdr:nvSpPr>
      <xdr:spPr>
        <a:xfrm>
          <a:off x="14687550" y="6838950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51</xdr:row>
      <xdr:rowOff>47625</xdr:rowOff>
    </xdr:from>
    <xdr:to>
      <xdr:col>16</xdr:col>
      <xdr:colOff>152400</xdr:colOff>
      <xdr:row>51</xdr:row>
      <xdr:rowOff>152400</xdr:rowOff>
    </xdr:to>
    <xdr:sp>
      <xdr:nvSpPr>
        <xdr:cNvPr id="936" name="AutoShape 1356"/>
        <xdr:cNvSpPr>
          <a:spLocks/>
        </xdr:cNvSpPr>
      </xdr:nvSpPr>
      <xdr:spPr>
        <a:xfrm>
          <a:off x="14725650" y="11591925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51</xdr:row>
      <xdr:rowOff>19050</xdr:rowOff>
    </xdr:from>
    <xdr:to>
      <xdr:col>3</xdr:col>
      <xdr:colOff>104775</xdr:colOff>
      <xdr:row>53</xdr:row>
      <xdr:rowOff>228600</xdr:rowOff>
    </xdr:to>
    <xdr:sp>
      <xdr:nvSpPr>
        <xdr:cNvPr id="937" name="AutoShape 1357"/>
        <xdr:cNvSpPr>
          <a:spLocks/>
        </xdr:cNvSpPr>
      </xdr:nvSpPr>
      <xdr:spPr>
        <a:xfrm>
          <a:off x="3467100" y="11563350"/>
          <a:ext cx="762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57150</xdr:rowOff>
    </xdr:from>
    <xdr:to>
      <xdr:col>5</xdr:col>
      <xdr:colOff>123825</xdr:colOff>
      <xdr:row>23</xdr:row>
      <xdr:rowOff>180975</xdr:rowOff>
    </xdr:to>
    <xdr:sp>
      <xdr:nvSpPr>
        <xdr:cNvPr id="938" name="AutoShape 1361"/>
        <xdr:cNvSpPr>
          <a:spLocks/>
        </xdr:cNvSpPr>
      </xdr:nvSpPr>
      <xdr:spPr>
        <a:xfrm>
          <a:off x="5200650" y="49720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95250</xdr:rowOff>
    </xdr:from>
    <xdr:to>
      <xdr:col>5</xdr:col>
      <xdr:colOff>123825</xdr:colOff>
      <xdr:row>26</xdr:row>
      <xdr:rowOff>219075</xdr:rowOff>
    </xdr:to>
    <xdr:sp>
      <xdr:nvSpPr>
        <xdr:cNvPr id="939" name="AutoShape 1363"/>
        <xdr:cNvSpPr>
          <a:spLocks/>
        </xdr:cNvSpPr>
      </xdr:nvSpPr>
      <xdr:spPr>
        <a:xfrm>
          <a:off x="5200650" y="56673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95250</xdr:rowOff>
    </xdr:from>
    <xdr:to>
      <xdr:col>5</xdr:col>
      <xdr:colOff>123825</xdr:colOff>
      <xdr:row>31</xdr:row>
      <xdr:rowOff>171450</xdr:rowOff>
    </xdr:to>
    <xdr:sp>
      <xdr:nvSpPr>
        <xdr:cNvPr id="940" name="AutoShape 1364"/>
        <xdr:cNvSpPr>
          <a:spLocks/>
        </xdr:cNvSpPr>
      </xdr:nvSpPr>
      <xdr:spPr>
        <a:xfrm>
          <a:off x="5200650" y="66198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48</xdr:row>
      <xdr:rowOff>19050</xdr:rowOff>
    </xdr:from>
    <xdr:to>
      <xdr:col>5</xdr:col>
      <xdr:colOff>190500</xdr:colOff>
      <xdr:row>48</xdr:row>
      <xdr:rowOff>142875</xdr:rowOff>
    </xdr:to>
    <xdr:sp>
      <xdr:nvSpPr>
        <xdr:cNvPr id="941" name="AutoShape 1365"/>
        <xdr:cNvSpPr>
          <a:spLocks/>
        </xdr:cNvSpPr>
      </xdr:nvSpPr>
      <xdr:spPr>
        <a:xfrm>
          <a:off x="5267325" y="108775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28575</xdr:rowOff>
    </xdr:from>
    <xdr:to>
      <xdr:col>8</xdr:col>
      <xdr:colOff>133350</xdr:colOff>
      <xdr:row>23</xdr:row>
      <xdr:rowOff>152400</xdr:rowOff>
    </xdr:to>
    <xdr:sp>
      <xdr:nvSpPr>
        <xdr:cNvPr id="942" name="AutoShape 1366"/>
        <xdr:cNvSpPr>
          <a:spLocks/>
        </xdr:cNvSpPr>
      </xdr:nvSpPr>
      <xdr:spPr>
        <a:xfrm>
          <a:off x="8020050" y="494347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85725</xdr:rowOff>
    </xdr:from>
    <xdr:to>
      <xdr:col>8</xdr:col>
      <xdr:colOff>152400</xdr:colOff>
      <xdr:row>26</xdr:row>
      <xdr:rowOff>209550</xdr:rowOff>
    </xdr:to>
    <xdr:sp>
      <xdr:nvSpPr>
        <xdr:cNvPr id="943" name="AutoShape 1367"/>
        <xdr:cNvSpPr>
          <a:spLocks/>
        </xdr:cNvSpPr>
      </xdr:nvSpPr>
      <xdr:spPr>
        <a:xfrm>
          <a:off x="8039100" y="56578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48</xdr:row>
      <xdr:rowOff>19050</xdr:rowOff>
    </xdr:from>
    <xdr:to>
      <xdr:col>8</xdr:col>
      <xdr:colOff>190500</xdr:colOff>
      <xdr:row>48</xdr:row>
      <xdr:rowOff>142875</xdr:rowOff>
    </xdr:to>
    <xdr:sp>
      <xdr:nvSpPr>
        <xdr:cNvPr id="944" name="AutoShape 1368"/>
        <xdr:cNvSpPr>
          <a:spLocks/>
        </xdr:cNvSpPr>
      </xdr:nvSpPr>
      <xdr:spPr>
        <a:xfrm>
          <a:off x="8077200" y="108775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40</xdr:row>
      <xdr:rowOff>47625</xdr:rowOff>
    </xdr:from>
    <xdr:to>
      <xdr:col>16</xdr:col>
      <xdr:colOff>104775</xdr:colOff>
      <xdr:row>40</xdr:row>
      <xdr:rowOff>161925</xdr:rowOff>
    </xdr:to>
    <xdr:sp>
      <xdr:nvSpPr>
        <xdr:cNvPr id="945" name="AutoShape 1369"/>
        <xdr:cNvSpPr>
          <a:spLocks/>
        </xdr:cNvSpPr>
      </xdr:nvSpPr>
      <xdr:spPr>
        <a:xfrm>
          <a:off x="14678025" y="8963025"/>
          <a:ext cx="76200" cy="11430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56</xdr:row>
      <xdr:rowOff>28575</xdr:rowOff>
    </xdr:from>
    <xdr:to>
      <xdr:col>0</xdr:col>
      <xdr:colOff>247650</xdr:colOff>
      <xdr:row>56</xdr:row>
      <xdr:rowOff>152400</xdr:rowOff>
    </xdr:to>
    <xdr:sp>
      <xdr:nvSpPr>
        <xdr:cNvPr id="946" name="AutoShape 41728"/>
        <xdr:cNvSpPr>
          <a:spLocks/>
        </xdr:cNvSpPr>
      </xdr:nvSpPr>
      <xdr:spPr>
        <a:xfrm>
          <a:off x="142875" y="127158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25</xdr:row>
      <xdr:rowOff>38100</xdr:rowOff>
    </xdr:from>
    <xdr:to>
      <xdr:col>6</xdr:col>
      <xdr:colOff>133350</xdr:colOff>
      <xdr:row>25</xdr:row>
      <xdr:rowOff>142875</xdr:rowOff>
    </xdr:to>
    <xdr:sp>
      <xdr:nvSpPr>
        <xdr:cNvPr id="947" name="AutoShape 1300"/>
        <xdr:cNvSpPr>
          <a:spLocks/>
        </xdr:cNvSpPr>
      </xdr:nvSpPr>
      <xdr:spPr>
        <a:xfrm>
          <a:off x="6172200" y="53911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38100</xdr:rowOff>
    </xdr:from>
    <xdr:to>
      <xdr:col>6</xdr:col>
      <xdr:colOff>133350</xdr:colOff>
      <xdr:row>27</xdr:row>
      <xdr:rowOff>142875</xdr:rowOff>
    </xdr:to>
    <xdr:sp>
      <xdr:nvSpPr>
        <xdr:cNvPr id="948" name="AutoShape 1300"/>
        <xdr:cNvSpPr>
          <a:spLocks/>
        </xdr:cNvSpPr>
      </xdr:nvSpPr>
      <xdr:spPr>
        <a:xfrm>
          <a:off x="6172200" y="58293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32</xdr:row>
      <xdr:rowOff>123825</xdr:rowOff>
    </xdr:from>
    <xdr:to>
      <xdr:col>6</xdr:col>
      <xdr:colOff>161925</xdr:colOff>
      <xdr:row>32</xdr:row>
      <xdr:rowOff>228600</xdr:rowOff>
    </xdr:to>
    <xdr:sp>
      <xdr:nvSpPr>
        <xdr:cNvPr id="949" name="AutoShape 1300"/>
        <xdr:cNvSpPr>
          <a:spLocks/>
        </xdr:cNvSpPr>
      </xdr:nvSpPr>
      <xdr:spPr>
        <a:xfrm>
          <a:off x="6200775" y="68199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24</xdr:row>
      <xdr:rowOff>47625</xdr:rowOff>
    </xdr:from>
    <xdr:to>
      <xdr:col>14</xdr:col>
      <xdr:colOff>114300</xdr:colOff>
      <xdr:row>24</xdr:row>
      <xdr:rowOff>171450</xdr:rowOff>
    </xdr:to>
    <xdr:sp>
      <xdr:nvSpPr>
        <xdr:cNvPr id="950" name="AutoShape 41734"/>
        <xdr:cNvSpPr>
          <a:spLocks/>
        </xdr:cNvSpPr>
      </xdr:nvSpPr>
      <xdr:spPr>
        <a:xfrm>
          <a:off x="13068300" y="51816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26</xdr:row>
      <xdr:rowOff>28575</xdr:rowOff>
    </xdr:from>
    <xdr:to>
      <xdr:col>14</xdr:col>
      <xdr:colOff>161925</xdr:colOff>
      <xdr:row>26</xdr:row>
      <xdr:rowOff>152400</xdr:rowOff>
    </xdr:to>
    <xdr:sp>
      <xdr:nvSpPr>
        <xdr:cNvPr id="951" name="AutoShape 41735"/>
        <xdr:cNvSpPr>
          <a:spLocks/>
        </xdr:cNvSpPr>
      </xdr:nvSpPr>
      <xdr:spPr>
        <a:xfrm>
          <a:off x="13115925" y="56007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28575</xdr:colOff>
      <xdr:row>32</xdr:row>
      <xdr:rowOff>19050</xdr:rowOff>
    </xdr:from>
    <xdr:to>
      <xdr:col>14</xdr:col>
      <xdr:colOff>133350</xdr:colOff>
      <xdr:row>32</xdr:row>
      <xdr:rowOff>142875</xdr:rowOff>
    </xdr:to>
    <xdr:sp>
      <xdr:nvSpPr>
        <xdr:cNvPr id="952" name="AutoShape 41736"/>
        <xdr:cNvSpPr>
          <a:spLocks/>
        </xdr:cNvSpPr>
      </xdr:nvSpPr>
      <xdr:spPr>
        <a:xfrm>
          <a:off x="13087350" y="671512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30</xdr:row>
      <xdr:rowOff>57150</xdr:rowOff>
    </xdr:from>
    <xdr:to>
      <xdr:col>6</xdr:col>
      <xdr:colOff>209550</xdr:colOff>
      <xdr:row>31</xdr:row>
      <xdr:rowOff>0</xdr:rowOff>
    </xdr:to>
    <xdr:sp>
      <xdr:nvSpPr>
        <xdr:cNvPr id="953" name="AutoShape 1346"/>
        <xdr:cNvSpPr>
          <a:spLocks/>
        </xdr:cNvSpPr>
      </xdr:nvSpPr>
      <xdr:spPr>
        <a:xfrm>
          <a:off x="6153150" y="6410325"/>
          <a:ext cx="180975" cy="114300"/>
        </a:xfrm>
        <a:custGeom>
          <a:pathLst>
            <a:path h="21600" w="21600">
              <a:moveTo>
                <a:pt x="5400" y="5400"/>
              </a:moveTo>
              <a:lnTo>
                <a:pt x="9450" y="5400"/>
              </a:lnTo>
              <a:lnTo>
                <a:pt x="9450" y="2700"/>
              </a:lnTo>
              <a:lnTo>
                <a:pt x="8100" y="2700"/>
              </a:lnTo>
              <a:lnTo>
                <a:pt x="10800" y="0"/>
              </a:lnTo>
              <a:lnTo>
                <a:pt x="13500" y="2700"/>
              </a:lnTo>
              <a:lnTo>
                <a:pt x="12150" y="2700"/>
              </a:lnTo>
              <a:lnTo>
                <a:pt x="12150" y="5400"/>
              </a:lnTo>
              <a:lnTo>
                <a:pt x="16200" y="5400"/>
              </a:lnTo>
              <a:lnTo>
                <a:pt x="16200" y="9450"/>
              </a:lnTo>
              <a:lnTo>
                <a:pt x="18900" y="9450"/>
              </a:lnTo>
              <a:lnTo>
                <a:pt x="18900" y="8100"/>
              </a:lnTo>
              <a:lnTo>
                <a:pt x="21600" y="10800"/>
              </a:lnTo>
              <a:lnTo>
                <a:pt x="18900" y="13500"/>
              </a:lnTo>
              <a:lnTo>
                <a:pt x="18900" y="12150"/>
              </a:lnTo>
              <a:lnTo>
                <a:pt x="16200" y="12150"/>
              </a:lnTo>
              <a:lnTo>
                <a:pt x="16200" y="16200"/>
              </a:lnTo>
              <a:lnTo>
                <a:pt x="12150" y="16200"/>
              </a:lnTo>
              <a:lnTo>
                <a:pt x="12150" y="18900"/>
              </a:lnTo>
              <a:lnTo>
                <a:pt x="13500" y="18900"/>
              </a:lnTo>
              <a:lnTo>
                <a:pt x="10800" y="21600"/>
              </a:lnTo>
              <a:lnTo>
                <a:pt x="8100" y="18900"/>
              </a:lnTo>
              <a:lnTo>
                <a:pt x="9450" y="18900"/>
              </a:lnTo>
              <a:lnTo>
                <a:pt x="9450" y="16200"/>
              </a:lnTo>
              <a:lnTo>
                <a:pt x="5400" y="16200"/>
              </a:lnTo>
              <a:lnTo>
                <a:pt x="5400" y="12150"/>
              </a:lnTo>
              <a:lnTo>
                <a:pt x="2700" y="12150"/>
              </a:lnTo>
              <a:lnTo>
                <a:pt x="2700" y="13500"/>
              </a:lnTo>
              <a:lnTo>
                <a:pt x="0" y="10800"/>
              </a:lnTo>
              <a:lnTo>
                <a:pt x="2700" y="8100"/>
              </a:lnTo>
              <a:lnTo>
                <a:pt x="2700" y="9450"/>
              </a:lnTo>
              <a:lnTo>
                <a:pt x="5400" y="9450"/>
              </a:lnTo>
              <a:lnTo>
                <a:pt x="540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10</xdr:row>
      <xdr:rowOff>47625</xdr:rowOff>
    </xdr:from>
    <xdr:to>
      <xdr:col>8</xdr:col>
      <xdr:colOff>704850</xdr:colOff>
      <xdr:row>10</xdr:row>
      <xdr:rowOff>152400</xdr:rowOff>
    </xdr:to>
    <xdr:sp>
      <xdr:nvSpPr>
        <xdr:cNvPr id="954" name="AutoShape 1309"/>
        <xdr:cNvSpPr>
          <a:spLocks/>
        </xdr:cNvSpPr>
      </xdr:nvSpPr>
      <xdr:spPr>
        <a:xfrm>
          <a:off x="8620125" y="19526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57150</xdr:rowOff>
    </xdr:from>
    <xdr:to>
      <xdr:col>6</xdr:col>
      <xdr:colOff>190500</xdr:colOff>
      <xdr:row>23</xdr:row>
      <xdr:rowOff>180975</xdr:rowOff>
    </xdr:to>
    <xdr:sp>
      <xdr:nvSpPr>
        <xdr:cNvPr id="955" name="AutoShape 1361"/>
        <xdr:cNvSpPr>
          <a:spLocks/>
        </xdr:cNvSpPr>
      </xdr:nvSpPr>
      <xdr:spPr>
        <a:xfrm>
          <a:off x="6200775" y="497205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24</xdr:row>
      <xdr:rowOff>47625</xdr:rowOff>
    </xdr:from>
    <xdr:to>
      <xdr:col>6</xdr:col>
      <xdr:colOff>180975</xdr:colOff>
      <xdr:row>24</xdr:row>
      <xdr:rowOff>171450</xdr:rowOff>
    </xdr:to>
    <xdr:sp>
      <xdr:nvSpPr>
        <xdr:cNvPr id="956" name="AutoShape 1361"/>
        <xdr:cNvSpPr>
          <a:spLocks/>
        </xdr:cNvSpPr>
      </xdr:nvSpPr>
      <xdr:spPr>
        <a:xfrm>
          <a:off x="6191250" y="5181600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24</xdr:row>
      <xdr:rowOff>57150</xdr:rowOff>
    </xdr:from>
    <xdr:to>
      <xdr:col>8</xdr:col>
      <xdr:colOff>104775</xdr:colOff>
      <xdr:row>24</xdr:row>
      <xdr:rowOff>180975</xdr:rowOff>
    </xdr:to>
    <xdr:sp>
      <xdr:nvSpPr>
        <xdr:cNvPr id="957" name="AutoShape 1361"/>
        <xdr:cNvSpPr>
          <a:spLocks/>
        </xdr:cNvSpPr>
      </xdr:nvSpPr>
      <xdr:spPr>
        <a:xfrm>
          <a:off x="7991475" y="51911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57"/>
  <sheetViews>
    <sheetView tabSelected="1" view="pageBreakPreview" zoomScaleSheetLayoutView="100" zoomScalePageLayoutView="0" workbookViewId="0" topLeftCell="E44">
      <selection activeCell="A3" sqref="A3:R57"/>
    </sheetView>
  </sheetViews>
  <sheetFormatPr defaultColWidth="8.8515625" defaultRowHeight="12.75"/>
  <cols>
    <col min="1" max="1" width="4.7109375" style="6" customWidth="1"/>
    <col min="2" max="2" width="34.140625" style="6" customWidth="1"/>
    <col min="3" max="3" width="12.7109375" style="6" customWidth="1"/>
    <col min="4" max="4" width="13.57421875" style="6" customWidth="1"/>
    <col min="5" max="5" width="12.7109375" style="6" customWidth="1"/>
    <col min="6" max="6" width="14.00390625" style="6" customWidth="1"/>
    <col min="7" max="7" width="15.28125" style="6" customWidth="1"/>
    <col min="8" max="8" width="12.8515625" style="6" customWidth="1"/>
    <col min="9" max="9" width="13.8515625" style="6" customWidth="1"/>
    <col min="10" max="10" width="12.8515625" style="6" customWidth="1"/>
    <col min="11" max="11" width="12.57421875" style="6" customWidth="1"/>
    <col min="12" max="12" width="14.421875" style="6" customWidth="1"/>
    <col min="13" max="13" width="12.8515625" style="6" customWidth="1"/>
    <col min="14" max="14" width="9.28125" style="6" customWidth="1"/>
    <col min="15" max="15" width="11.28125" style="6" customWidth="1"/>
    <col min="16" max="16" width="12.57421875" style="6" customWidth="1"/>
    <col min="17" max="17" width="11.8515625" style="6" customWidth="1"/>
    <col min="18" max="18" width="12.57421875" style="6" customWidth="1"/>
    <col min="19" max="19" width="13.8515625" style="6" customWidth="1"/>
    <col min="20" max="20" width="16.140625" style="6" customWidth="1"/>
    <col min="21" max="23" width="8.8515625" style="6" customWidth="1"/>
    <col min="24" max="24" width="16.28125" style="6" customWidth="1"/>
    <col min="25" max="25" width="19.140625" style="6" customWidth="1"/>
    <col min="26" max="16384" width="8.8515625" style="6" customWidth="1"/>
  </cols>
  <sheetData>
    <row r="2" spans="1:18" ht="15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18" ht="18">
      <c r="A3" s="122" t="s">
        <v>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</row>
    <row r="4" spans="1:18" ht="18">
      <c r="A4" s="122" t="s">
        <v>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thickBot="1">
      <c r="A5" s="5"/>
      <c r="B5" s="3"/>
      <c r="C5" s="3"/>
      <c r="D5" s="3"/>
      <c r="E5" s="3"/>
      <c r="F5" s="3"/>
      <c r="G5" s="3"/>
      <c r="H5" s="3"/>
      <c r="I5" s="3"/>
      <c r="J5" s="3"/>
      <c r="K5" s="3" t="s">
        <v>14</v>
      </c>
      <c r="L5" s="3"/>
      <c r="M5" s="3"/>
      <c r="N5" s="3"/>
      <c r="O5" s="3"/>
      <c r="P5" s="123" t="s">
        <v>41</v>
      </c>
      <c r="Q5" s="123"/>
      <c r="R5" s="123"/>
    </row>
    <row r="6" spans="1:18" ht="12.75">
      <c r="A6" s="124" t="s">
        <v>10</v>
      </c>
      <c r="B6" s="127" t="s">
        <v>23</v>
      </c>
      <c r="C6" s="128" t="s">
        <v>34</v>
      </c>
      <c r="D6" s="128" t="s">
        <v>50</v>
      </c>
      <c r="E6" s="146" t="s">
        <v>6</v>
      </c>
      <c r="F6" s="146"/>
      <c r="G6" s="146"/>
      <c r="H6" s="147"/>
      <c r="I6" s="147"/>
      <c r="J6" s="147"/>
      <c r="K6" s="147" t="s">
        <v>5</v>
      </c>
      <c r="L6" s="147"/>
      <c r="M6" s="147"/>
      <c r="N6" s="147"/>
      <c r="O6" s="147"/>
      <c r="P6" s="147"/>
      <c r="Q6" s="128" t="s">
        <v>43</v>
      </c>
      <c r="R6" s="98" t="s">
        <v>46</v>
      </c>
    </row>
    <row r="7" spans="1:18" ht="12.75">
      <c r="A7" s="125"/>
      <c r="B7" s="90"/>
      <c r="C7" s="89"/>
      <c r="D7" s="129"/>
      <c r="E7" s="139" t="s">
        <v>51</v>
      </c>
      <c r="F7" s="140"/>
      <c r="G7" s="19" t="s">
        <v>52</v>
      </c>
      <c r="H7" s="139" t="s">
        <v>80</v>
      </c>
      <c r="I7" s="143"/>
      <c r="J7" s="140"/>
      <c r="K7" s="148"/>
      <c r="L7" s="148"/>
      <c r="M7" s="148"/>
      <c r="N7" s="148"/>
      <c r="O7" s="148"/>
      <c r="P7" s="149"/>
      <c r="Q7" s="89"/>
      <c r="R7" s="137"/>
    </row>
    <row r="8" spans="1:18" ht="12.75">
      <c r="A8" s="126"/>
      <c r="B8" s="91"/>
      <c r="C8" s="89"/>
      <c r="D8" s="129"/>
      <c r="E8" s="141"/>
      <c r="F8" s="142"/>
      <c r="G8" s="41" t="s">
        <v>79</v>
      </c>
      <c r="H8" s="141"/>
      <c r="I8" s="107"/>
      <c r="J8" s="142"/>
      <c r="K8" s="150"/>
      <c r="L8" s="150"/>
      <c r="M8" s="150"/>
      <c r="N8" s="150"/>
      <c r="O8" s="150"/>
      <c r="P8" s="151"/>
      <c r="Q8" s="89"/>
      <c r="R8" s="138"/>
    </row>
    <row r="9" spans="1:18" ht="12.75" customHeight="1">
      <c r="A9" s="126"/>
      <c r="B9" s="91"/>
      <c r="C9" s="89"/>
      <c r="D9" s="129"/>
      <c r="E9" s="19" t="s">
        <v>4</v>
      </c>
      <c r="F9" s="51" t="s">
        <v>0</v>
      </c>
      <c r="G9" s="72" t="s">
        <v>37</v>
      </c>
      <c r="H9" s="42" t="s">
        <v>4</v>
      </c>
      <c r="I9" s="42" t="s">
        <v>0</v>
      </c>
      <c r="J9" s="133" t="s">
        <v>40</v>
      </c>
      <c r="K9" s="91" t="s">
        <v>65</v>
      </c>
      <c r="L9" s="134" t="s">
        <v>57</v>
      </c>
      <c r="M9" s="135"/>
      <c r="N9" s="135"/>
      <c r="O9" s="136"/>
      <c r="P9" s="19" t="s">
        <v>2</v>
      </c>
      <c r="Q9" s="131"/>
      <c r="R9" s="138"/>
    </row>
    <row r="10" spans="1:18" ht="18" customHeight="1">
      <c r="A10" s="126"/>
      <c r="B10" s="91"/>
      <c r="C10" s="89"/>
      <c r="D10" s="129"/>
      <c r="E10" s="89" t="s">
        <v>36</v>
      </c>
      <c r="F10" s="52" t="s">
        <v>47</v>
      </c>
      <c r="G10" s="41" t="s">
        <v>55</v>
      </c>
      <c r="H10" s="131" t="s">
        <v>36</v>
      </c>
      <c r="I10" s="43" t="s">
        <v>47</v>
      </c>
      <c r="J10" s="144"/>
      <c r="K10" s="91"/>
      <c r="L10" s="133" t="s">
        <v>81</v>
      </c>
      <c r="M10" s="89" t="s">
        <v>82</v>
      </c>
      <c r="N10" s="89" t="s">
        <v>49</v>
      </c>
      <c r="O10" s="89" t="s">
        <v>83</v>
      </c>
      <c r="P10" s="41" t="s">
        <v>3</v>
      </c>
      <c r="Q10" s="131"/>
      <c r="R10" s="138"/>
    </row>
    <row r="11" spans="1:18" ht="17.25" customHeight="1">
      <c r="A11" s="126"/>
      <c r="B11" s="91"/>
      <c r="C11" s="89"/>
      <c r="D11" s="129"/>
      <c r="E11" s="89"/>
      <c r="F11" s="52" t="s">
        <v>18</v>
      </c>
      <c r="G11" s="41" t="s">
        <v>38</v>
      </c>
      <c r="H11" s="131"/>
      <c r="I11" s="1" t="s">
        <v>1</v>
      </c>
      <c r="J11" s="145"/>
      <c r="K11" s="91"/>
      <c r="L11" s="89"/>
      <c r="M11" s="89"/>
      <c r="N11" s="89"/>
      <c r="O11" s="89"/>
      <c r="P11" s="41" t="s">
        <v>84</v>
      </c>
      <c r="Q11" s="131"/>
      <c r="R11" s="138"/>
    </row>
    <row r="12" spans="1:18" ht="12.75">
      <c r="A12" s="126"/>
      <c r="B12" s="91"/>
      <c r="C12" s="90"/>
      <c r="D12" s="130"/>
      <c r="E12" s="90"/>
      <c r="F12" s="53" t="s">
        <v>19</v>
      </c>
      <c r="G12" s="24" t="s">
        <v>39</v>
      </c>
      <c r="H12" s="132"/>
      <c r="I12" s="43" t="s">
        <v>56</v>
      </c>
      <c r="J12" s="20" t="s">
        <v>48</v>
      </c>
      <c r="K12" s="91"/>
      <c r="L12" s="90"/>
      <c r="M12" s="90"/>
      <c r="N12" s="90"/>
      <c r="O12" s="90"/>
      <c r="P12" s="24" t="s">
        <v>78</v>
      </c>
      <c r="Q12" s="132"/>
      <c r="R12" s="2"/>
    </row>
    <row r="13" spans="1:18" ht="12.75">
      <c r="A13" s="10">
        <v>1</v>
      </c>
      <c r="B13" s="7">
        <f>A13+1</f>
        <v>2</v>
      </c>
      <c r="C13" s="7">
        <f>B13+1</f>
        <v>3</v>
      </c>
      <c r="D13" s="7">
        <v>4</v>
      </c>
      <c r="E13" s="25">
        <v>5</v>
      </c>
      <c r="F13" s="25">
        <v>6</v>
      </c>
      <c r="G13" s="25">
        <v>7</v>
      </c>
      <c r="H13" s="25">
        <f aca="true" t="shared" si="0" ref="H13:R13">G13+1</f>
        <v>8</v>
      </c>
      <c r="I13" s="25">
        <f t="shared" si="0"/>
        <v>9</v>
      </c>
      <c r="J13" s="7">
        <f t="shared" si="0"/>
        <v>10</v>
      </c>
      <c r="K13" s="7">
        <f t="shared" si="0"/>
        <v>11</v>
      </c>
      <c r="L13" s="7">
        <v>12</v>
      </c>
      <c r="M13" s="7">
        <v>13</v>
      </c>
      <c r="N13" s="7">
        <f t="shared" si="0"/>
        <v>14</v>
      </c>
      <c r="O13" s="7">
        <f t="shared" si="0"/>
        <v>15</v>
      </c>
      <c r="P13" s="7">
        <f t="shared" si="0"/>
        <v>16</v>
      </c>
      <c r="Q13" s="7">
        <f t="shared" si="0"/>
        <v>17</v>
      </c>
      <c r="R13" s="86">
        <f t="shared" si="0"/>
        <v>18</v>
      </c>
    </row>
    <row r="14" spans="1:18" ht="15">
      <c r="A14" s="15" t="s">
        <v>20</v>
      </c>
      <c r="B14" s="16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26"/>
      <c r="M14" s="26"/>
      <c r="N14" s="8"/>
      <c r="O14" s="8"/>
      <c r="P14" s="8"/>
      <c r="Q14" s="26"/>
      <c r="R14" s="27"/>
    </row>
    <row r="15" spans="1:18" ht="21" customHeight="1">
      <c r="A15" s="69">
        <v>1</v>
      </c>
      <c r="B15" s="23" t="s">
        <v>26</v>
      </c>
      <c r="C15" s="33"/>
      <c r="D15" s="33">
        <v>4758.68</v>
      </c>
      <c r="E15" s="33"/>
      <c r="F15" s="33"/>
      <c r="G15" s="33"/>
      <c r="H15" s="33"/>
      <c r="I15" s="33"/>
      <c r="J15" s="33"/>
      <c r="K15" s="33">
        <v>4312.52</v>
      </c>
      <c r="L15" s="37">
        <f>18+96.64+56.07+47+95.51</f>
        <v>313.22</v>
      </c>
      <c r="M15" s="34">
        <v>-14.92</v>
      </c>
      <c r="N15" s="33"/>
      <c r="O15" s="37">
        <f aca="true" t="shared" si="1" ref="O15:O20">SUM(L15:N15)</f>
        <v>298.3</v>
      </c>
      <c r="P15" s="54">
        <f>K15+O15</f>
        <v>4610.820000000001</v>
      </c>
      <c r="Q15" s="59">
        <f>P15</f>
        <v>4610.820000000001</v>
      </c>
      <c r="R15" s="56"/>
    </row>
    <row r="16" spans="1:18" ht="21" customHeight="1">
      <c r="A16" s="69">
        <v>2</v>
      </c>
      <c r="B16" s="23" t="s">
        <v>27</v>
      </c>
      <c r="C16" s="33"/>
      <c r="D16" s="33">
        <v>1808.12</v>
      </c>
      <c r="E16" s="33"/>
      <c r="F16" s="33"/>
      <c r="G16" s="33"/>
      <c r="H16" s="33"/>
      <c r="I16" s="33"/>
      <c r="J16" s="33"/>
      <c r="K16" s="33">
        <v>572.8</v>
      </c>
      <c r="L16" s="37">
        <v>0</v>
      </c>
      <c r="M16" s="34">
        <v>44.76</v>
      </c>
      <c r="N16" s="33"/>
      <c r="O16" s="37">
        <f t="shared" si="1"/>
        <v>44.76</v>
      </c>
      <c r="P16" s="54">
        <f>K16+O16</f>
        <v>617.56</v>
      </c>
      <c r="Q16" s="59">
        <f>P16</f>
        <v>617.56</v>
      </c>
      <c r="R16" s="55"/>
    </row>
    <row r="17" spans="1:18" ht="21" customHeight="1">
      <c r="A17" s="69">
        <v>3</v>
      </c>
      <c r="B17" s="23" t="s">
        <v>28</v>
      </c>
      <c r="C17" s="33"/>
      <c r="D17" s="33">
        <v>674.54</v>
      </c>
      <c r="E17" s="33"/>
      <c r="F17" s="33"/>
      <c r="G17" s="33"/>
      <c r="H17" s="33"/>
      <c r="I17" s="33"/>
      <c r="J17" s="33"/>
      <c r="K17" s="33">
        <v>315</v>
      </c>
      <c r="L17" s="37">
        <v>0</v>
      </c>
      <c r="M17" s="34"/>
      <c r="N17" s="33"/>
      <c r="O17" s="37">
        <f t="shared" si="1"/>
        <v>0</v>
      </c>
      <c r="P17" s="54">
        <f>K17+O17</f>
        <v>315</v>
      </c>
      <c r="Q17" s="59">
        <f>P17</f>
        <v>315</v>
      </c>
      <c r="R17" s="35"/>
    </row>
    <row r="18" spans="1:18" ht="15.75">
      <c r="A18" s="69">
        <v>4</v>
      </c>
      <c r="B18" s="14" t="s">
        <v>29</v>
      </c>
      <c r="C18" s="33"/>
      <c r="D18" s="33">
        <v>5539.57</v>
      </c>
      <c r="E18" s="33"/>
      <c r="F18" s="33"/>
      <c r="G18" s="33"/>
      <c r="H18" s="33"/>
      <c r="I18" s="33"/>
      <c r="J18" s="33"/>
      <c r="K18" s="33">
        <v>10637.27</v>
      </c>
      <c r="L18" s="37">
        <v>0</v>
      </c>
      <c r="M18" s="34"/>
      <c r="N18" s="33"/>
      <c r="O18" s="37">
        <f t="shared" si="1"/>
        <v>0</v>
      </c>
      <c r="P18" s="54">
        <f>K18+O18</f>
        <v>10637.27</v>
      </c>
      <c r="Q18" s="59">
        <f>P18</f>
        <v>10637.27</v>
      </c>
      <c r="R18" s="56"/>
    </row>
    <row r="19" spans="1:18" ht="28.5">
      <c r="A19" s="69">
        <v>5</v>
      </c>
      <c r="B19" s="14" t="s">
        <v>53</v>
      </c>
      <c r="C19" s="33"/>
      <c r="D19" s="33">
        <v>1785.19</v>
      </c>
      <c r="E19" s="33"/>
      <c r="F19" s="33"/>
      <c r="G19" s="33"/>
      <c r="H19" s="33"/>
      <c r="I19" s="33"/>
      <c r="J19" s="33"/>
      <c r="K19" s="33"/>
      <c r="L19" s="37">
        <v>0</v>
      </c>
      <c r="M19" s="34"/>
      <c r="N19" s="33"/>
      <c r="O19" s="37">
        <f t="shared" si="1"/>
        <v>0</v>
      </c>
      <c r="P19" s="54"/>
      <c r="Q19" s="59"/>
      <c r="R19" s="56"/>
    </row>
    <row r="20" spans="1:18" ht="23.25" customHeight="1">
      <c r="A20" s="69">
        <v>6</v>
      </c>
      <c r="B20" s="14" t="s">
        <v>35</v>
      </c>
      <c r="C20" s="33"/>
      <c r="D20" s="33">
        <v>6771.9</v>
      </c>
      <c r="E20" s="33"/>
      <c r="F20" s="33"/>
      <c r="G20" s="33"/>
      <c r="H20" s="33"/>
      <c r="I20" s="33"/>
      <c r="J20" s="33"/>
      <c r="K20" s="33"/>
      <c r="L20" s="37">
        <v>0</v>
      </c>
      <c r="M20" s="34"/>
      <c r="N20" s="33"/>
      <c r="O20" s="37">
        <f t="shared" si="1"/>
        <v>0</v>
      </c>
      <c r="P20" s="33"/>
      <c r="Q20" s="34"/>
      <c r="R20" s="35"/>
    </row>
    <row r="21" spans="1:18" ht="15.75">
      <c r="A21" s="70"/>
      <c r="B21" s="71" t="s">
        <v>22</v>
      </c>
      <c r="C21" s="36"/>
      <c r="D21" s="37">
        <f>SUM(D15:D20)</f>
        <v>21338</v>
      </c>
      <c r="E21" s="37">
        <f aca="true" t="shared" si="2" ref="E21:R21">SUM(E15:E18)</f>
        <v>0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 t="shared" si="2"/>
        <v>0</v>
      </c>
      <c r="J21" s="37">
        <f t="shared" si="2"/>
        <v>0</v>
      </c>
      <c r="K21" s="37">
        <f t="shared" si="2"/>
        <v>15837.59</v>
      </c>
      <c r="L21" s="37">
        <f>SUM(L15:L18)</f>
        <v>313.22</v>
      </c>
      <c r="M21" s="37">
        <f t="shared" si="2"/>
        <v>29.839999999999996</v>
      </c>
      <c r="N21" s="37">
        <f t="shared" si="2"/>
        <v>0</v>
      </c>
      <c r="O21" s="37">
        <f t="shared" si="2"/>
        <v>343.06</v>
      </c>
      <c r="P21" s="37">
        <f t="shared" si="2"/>
        <v>16180.650000000001</v>
      </c>
      <c r="Q21" s="37">
        <f t="shared" si="2"/>
        <v>16180.650000000001</v>
      </c>
      <c r="R21" s="38">
        <f t="shared" si="2"/>
        <v>0</v>
      </c>
    </row>
    <row r="22" spans="1:18" ht="15.75">
      <c r="A22" s="17" t="s">
        <v>21</v>
      </c>
      <c r="B22" s="18" t="s">
        <v>24</v>
      </c>
      <c r="C22" s="39"/>
      <c r="D22" s="39"/>
      <c r="E22" s="28"/>
      <c r="F22" s="30"/>
      <c r="G22" s="30"/>
      <c r="H22" s="30"/>
      <c r="I22" s="30"/>
      <c r="J22" s="28"/>
      <c r="K22" s="28"/>
      <c r="L22" s="28"/>
      <c r="M22" s="29"/>
      <c r="N22" s="28"/>
      <c r="O22" s="28"/>
      <c r="P22" s="28"/>
      <c r="Q22" s="29"/>
      <c r="R22" s="40"/>
    </row>
    <row r="23" spans="1:18" ht="17.25" customHeight="1">
      <c r="A23" s="114">
        <v>1</v>
      </c>
      <c r="B23" s="115" t="s">
        <v>12</v>
      </c>
      <c r="C23" s="100">
        <v>647633.61</v>
      </c>
      <c r="D23" s="100">
        <v>108050</v>
      </c>
      <c r="E23" s="119">
        <f>58554+16353</f>
        <v>74907</v>
      </c>
      <c r="F23" s="30">
        <v>0</v>
      </c>
      <c r="G23" s="30"/>
      <c r="H23" s="100">
        <f>E23</f>
        <v>74907</v>
      </c>
      <c r="I23" s="30">
        <f>F23+G23</f>
        <v>0</v>
      </c>
      <c r="J23" s="95">
        <f>H23+I23+I24</f>
        <v>418770.23</v>
      </c>
      <c r="K23" s="99">
        <v>376254.28</v>
      </c>
      <c r="L23" s="92">
        <v>45721.149999999994</v>
      </c>
      <c r="M23" s="100">
        <v>3295.4000000000005</v>
      </c>
      <c r="N23" s="120"/>
      <c r="O23" s="92">
        <f>SUM(L23:N23)</f>
        <v>49016.549999999996</v>
      </c>
      <c r="P23" s="93">
        <f>K23+O23</f>
        <v>425270.83</v>
      </c>
      <c r="Q23" s="93"/>
      <c r="R23" s="118">
        <f>J23+Q23-P23</f>
        <v>-6500.600000000035</v>
      </c>
    </row>
    <row r="24" spans="1:18" ht="17.25" customHeight="1">
      <c r="A24" s="114"/>
      <c r="B24" s="117"/>
      <c r="C24" s="102"/>
      <c r="D24" s="102"/>
      <c r="E24" s="119"/>
      <c r="F24" s="46">
        <v>283863.23</v>
      </c>
      <c r="G24" s="46">
        <v>60000</v>
      </c>
      <c r="H24" s="102">
        <f>E24</f>
        <v>0</v>
      </c>
      <c r="I24" s="82">
        <f>F24+G24</f>
        <v>343863.23</v>
      </c>
      <c r="J24" s="97"/>
      <c r="K24" s="99"/>
      <c r="L24" s="92"/>
      <c r="M24" s="102"/>
      <c r="N24" s="121"/>
      <c r="O24" s="92"/>
      <c r="P24" s="93"/>
      <c r="Q24" s="93"/>
      <c r="R24" s="118"/>
    </row>
    <row r="25" spans="1:18" ht="17.25" customHeight="1">
      <c r="A25" s="114">
        <v>2</v>
      </c>
      <c r="B25" s="115" t="s">
        <v>13</v>
      </c>
      <c r="C25" s="100">
        <v>148750.17</v>
      </c>
      <c r="D25" s="100">
        <v>31488</v>
      </c>
      <c r="E25" s="119">
        <f>10066.25+3051+4103</f>
        <v>17220.25</v>
      </c>
      <c r="F25" s="30"/>
      <c r="G25" s="30">
        <v>30000</v>
      </c>
      <c r="H25" s="100">
        <f>E25</f>
        <v>17220.25</v>
      </c>
      <c r="I25" s="30">
        <f>G25</f>
        <v>30000</v>
      </c>
      <c r="J25" s="95">
        <f>H25+I25+I26</f>
        <v>102323.59</v>
      </c>
      <c r="K25" s="99">
        <v>93387.88</v>
      </c>
      <c r="L25" s="92">
        <v>13386.11</v>
      </c>
      <c r="M25" s="100">
        <v>634.4</v>
      </c>
      <c r="N25" s="120"/>
      <c r="O25" s="92">
        <f>SUM(L25:N25)</f>
        <v>14020.51</v>
      </c>
      <c r="P25" s="93">
        <f>K25+O25</f>
        <v>107408.39</v>
      </c>
      <c r="Q25" s="93"/>
      <c r="R25" s="118">
        <f>J25+Q25-P25</f>
        <v>-5084.800000000003</v>
      </c>
    </row>
    <row r="26" spans="1:19" ht="17.25" customHeight="1" thickBot="1">
      <c r="A26" s="114"/>
      <c r="B26" s="117"/>
      <c r="C26" s="102"/>
      <c r="D26" s="102"/>
      <c r="E26" s="119"/>
      <c r="F26" s="46">
        <v>50260.09</v>
      </c>
      <c r="G26" s="46">
        <f>1968.04+716.25+2158.96</f>
        <v>4843.25</v>
      </c>
      <c r="H26" s="102"/>
      <c r="I26" s="47">
        <f>F26+G26</f>
        <v>55103.34</v>
      </c>
      <c r="J26" s="97"/>
      <c r="K26" s="99"/>
      <c r="L26" s="92"/>
      <c r="M26" s="102"/>
      <c r="N26" s="121"/>
      <c r="O26" s="92"/>
      <c r="P26" s="93"/>
      <c r="Q26" s="93"/>
      <c r="R26" s="118"/>
      <c r="S26" s="6" t="s">
        <v>62</v>
      </c>
    </row>
    <row r="27" spans="1:20" ht="17.25" customHeight="1">
      <c r="A27" s="114">
        <v>3</v>
      </c>
      <c r="B27" s="115" t="s">
        <v>9</v>
      </c>
      <c r="C27" s="100">
        <v>99486</v>
      </c>
      <c r="D27" s="100">
        <v>8126</v>
      </c>
      <c r="E27" s="119"/>
      <c r="F27" s="30">
        <v>34454.17</v>
      </c>
      <c r="G27" s="30"/>
      <c r="H27" s="104"/>
      <c r="I27" s="30">
        <f>F27+G27</f>
        <v>34454.17</v>
      </c>
      <c r="J27" s="111">
        <f>H27+I27+I28</f>
        <v>73076.11</v>
      </c>
      <c r="K27" s="93">
        <v>86822.32</v>
      </c>
      <c r="L27" s="92">
        <v>7344.17</v>
      </c>
      <c r="M27" s="95">
        <v>595.6199999999999</v>
      </c>
      <c r="N27" s="108"/>
      <c r="O27" s="92">
        <f>SUM(L27:N27)</f>
        <v>7939.79</v>
      </c>
      <c r="P27" s="93">
        <f>K27+O27</f>
        <v>94762.11</v>
      </c>
      <c r="Q27" s="93">
        <v>27669.54</v>
      </c>
      <c r="R27" s="152">
        <v>5983.54</v>
      </c>
      <c r="S27" s="83">
        <f>P27</f>
        <v>94762.11</v>
      </c>
      <c r="T27" s="77" t="s">
        <v>59</v>
      </c>
    </row>
    <row r="28" spans="1:20" ht="17.25" customHeight="1">
      <c r="A28" s="114"/>
      <c r="B28" s="117"/>
      <c r="C28" s="102"/>
      <c r="D28" s="102"/>
      <c r="E28" s="104"/>
      <c r="F28" s="46">
        <v>36961.39</v>
      </c>
      <c r="G28" s="46">
        <f>283.39+1375.13+2.03</f>
        <v>1660.55</v>
      </c>
      <c r="H28" s="106"/>
      <c r="I28" s="46">
        <f>F28+G28</f>
        <v>38621.94</v>
      </c>
      <c r="J28" s="113"/>
      <c r="K28" s="93"/>
      <c r="L28" s="92"/>
      <c r="M28" s="97"/>
      <c r="N28" s="110"/>
      <c r="O28" s="92"/>
      <c r="P28" s="93"/>
      <c r="Q28" s="93"/>
      <c r="R28" s="153"/>
      <c r="S28" s="84">
        <f>I28-R27</f>
        <v>32638.4</v>
      </c>
      <c r="T28" s="79" t="s">
        <v>60</v>
      </c>
    </row>
    <row r="29" spans="1:20" ht="13.5" customHeight="1">
      <c r="A29" s="114">
        <v>4</v>
      </c>
      <c r="B29" s="115" t="s">
        <v>7</v>
      </c>
      <c r="C29" s="100">
        <v>138171.4</v>
      </c>
      <c r="D29" s="104">
        <v>27913</v>
      </c>
      <c r="E29" s="62">
        <f>7463.5+6234-0.5</f>
        <v>13697</v>
      </c>
      <c r="F29" s="64"/>
      <c r="G29" s="30">
        <f>7</f>
        <v>7</v>
      </c>
      <c r="H29" s="63">
        <f>E29+G29</f>
        <v>13704</v>
      </c>
      <c r="I29" s="30"/>
      <c r="J29" s="111">
        <f>H29+H31+I30+I32</f>
        <v>87351.01999999999</v>
      </c>
      <c r="K29" s="99">
        <v>81232.1</v>
      </c>
      <c r="L29" s="103">
        <v>8544.68</v>
      </c>
      <c r="M29" s="100">
        <v>1244.07</v>
      </c>
      <c r="N29" s="120"/>
      <c r="O29" s="103">
        <f>SUM(L29:N29)</f>
        <v>9788.75</v>
      </c>
      <c r="P29" s="93">
        <f>K29+O29</f>
        <v>91020.85</v>
      </c>
      <c r="Q29" s="93"/>
      <c r="R29" s="118">
        <f>J29+Q29-P29</f>
        <v>-3669.8300000000163</v>
      </c>
      <c r="S29" s="84">
        <f>S27-S28</f>
        <v>62123.71</v>
      </c>
      <c r="T29" s="79"/>
    </row>
    <row r="30" spans="1:20" ht="13.5" customHeight="1">
      <c r="A30" s="114"/>
      <c r="B30" s="116"/>
      <c r="C30" s="101"/>
      <c r="D30" s="105"/>
      <c r="E30" s="45">
        <v>0</v>
      </c>
      <c r="F30" s="64">
        <f>3597+6197+7197</f>
        <v>16991</v>
      </c>
      <c r="G30" s="47">
        <v>8997</v>
      </c>
      <c r="H30" s="63"/>
      <c r="I30" s="45">
        <f>E30+F30+G30</f>
        <v>25988</v>
      </c>
      <c r="J30" s="112"/>
      <c r="K30" s="99"/>
      <c r="L30" s="103"/>
      <c r="M30" s="101"/>
      <c r="N30" s="158"/>
      <c r="O30" s="103"/>
      <c r="P30" s="93"/>
      <c r="Q30" s="93"/>
      <c r="R30" s="118"/>
      <c r="S30" s="84">
        <f>I27</f>
        <v>34454.17</v>
      </c>
      <c r="T30" s="79" t="s">
        <v>61</v>
      </c>
    </row>
    <row r="31" spans="1:20" ht="13.5" customHeight="1" thickBot="1">
      <c r="A31" s="114"/>
      <c r="B31" s="116"/>
      <c r="C31" s="101"/>
      <c r="D31" s="105"/>
      <c r="E31" s="45">
        <f>16313+7917.42+4866</f>
        <v>29096.42</v>
      </c>
      <c r="F31" s="64"/>
      <c r="G31" s="47">
        <f>100</f>
        <v>100</v>
      </c>
      <c r="H31" s="63">
        <f>E31+G31</f>
        <v>29196.42</v>
      </c>
      <c r="I31" s="47"/>
      <c r="J31" s="112"/>
      <c r="K31" s="99"/>
      <c r="L31" s="103"/>
      <c r="M31" s="101"/>
      <c r="N31" s="158"/>
      <c r="O31" s="103"/>
      <c r="P31" s="93"/>
      <c r="Q31" s="93"/>
      <c r="R31" s="118"/>
      <c r="S31" s="85">
        <f>S29-S30</f>
        <v>27669.54</v>
      </c>
      <c r="T31" s="81" t="s">
        <v>63</v>
      </c>
    </row>
    <row r="32" spans="1:19" ht="13.5" customHeight="1">
      <c r="A32" s="114"/>
      <c r="B32" s="117"/>
      <c r="C32" s="102"/>
      <c r="D32" s="106"/>
      <c r="E32" s="44"/>
      <c r="F32" s="66">
        <v>18462.6</v>
      </c>
      <c r="G32" s="46"/>
      <c r="H32" s="65"/>
      <c r="I32" s="44">
        <f>E32+F32+G32</f>
        <v>18462.6</v>
      </c>
      <c r="J32" s="113"/>
      <c r="K32" s="99"/>
      <c r="L32" s="103"/>
      <c r="M32" s="102"/>
      <c r="N32" s="121"/>
      <c r="O32" s="103"/>
      <c r="P32" s="93"/>
      <c r="Q32" s="93"/>
      <c r="R32" s="118"/>
      <c r="S32" s="6" t="s">
        <v>64</v>
      </c>
    </row>
    <row r="33" spans="1:20" ht="33.75" customHeight="1">
      <c r="A33" s="11">
        <v>5</v>
      </c>
      <c r="B33" s="14" t="s">
        <v>17</v>
      </c>
      <c r="C33" s="28">
        <v>36373</v>
      </c>
      <c r="D33" s="28">
        <v>5648</v>
      </c>
      <c r="E33" s="46"/>
      <c r="F33" s="46">
        <v>25965.78</v>
      </c>
      <c r="G33" s="46">
        <f>199.06+965.91-2.03</f>
        <v>1162.94</v>
      </c>
      <c r="H33" s="46"/>
      <c r="I33" s="46">
        <f>F33+G33</f>
        <v>27128.719999999998</v>
      </c>
      <c r="J33" s="28">
        <f>H33+I33</f>
        <v>27128.719999999998</v>
      </c>
      <c r="K33" s="28">
        <v>30695.82</v>
      </c>
      <c r="L33" s="49">
        <v>2555.65</v>
      </c>
      <c r="M33" s="28">
        <v>35.97</v>
      </c>
      <c r="N33" s="28"/>
      <c r="O33" s="49">
        <f>SUM(L33:N33)</f>
        <v>2591.62</v>
      </c>
      <c r="P33" s="28">
        <f>K33+O33</f>
        <v>33287.44</v>
      </c>
      <c r="Q33" s="29">
        <v>7233.880000000005</v>
      </c>
      <c r="R33" s="56">
        <v>1075.16</v>
      </c>
      <c r="S33" s="75">
        <f>P33</f>
        <v>33287.44</v>
      </c>
      <c r="T33" s="6" t="s">
        <v>59</v>
      </c>
    </row>
    <row r="34" spans="1:20" ht="33" customHeight="1" thickBot="1">
      <c r="A34" s="11">
        <v>6</v>
      </c>
      <c r="B34" s="14" t="s">
        <v>16</v>
      </c>
      <c r="C34" s="28">
        <v>5022.3</v>
      </c>
      <c r="D34" s="28">
        <v>2000</v>
      </c>
      <c r="E34" s="28"/>
      <c r="F34" s="28"/>
      <c r="G34" s="28"/>
      <c r="H34" s="28"/>
      <c r="I34" s="46">
        <f>F34+G34</f>
        <v>0</v>
      </c>
      <c r="J34" s="28">
        <f>H34+I34</f>
        <v>0</v>
      </c>
      <c r="K34" s="28">
        <v>4637.99</v>
      </c>
      <c r="L34" s="49">
        <v>0</v>
      </c>
      <c r="M34" s="28">
        <v>185.95999999999998</v>
      </c>
      <c r="N34" s="28"/>
      <c r="O34" s="49">
        <f>SUM(L34:N34)</f>
        <v>185.95999999999998</v>
      </c>
      <c r="P34" s="28">
        <f>K34+O34</f>
        <v>4823.95</v>
      </c>
      <c r="Q34" s="29">
        <f>P34</f>
        <v>4823.95</v>
      </c>
      <c r="R34" s="55"/>
      <c r="S34" s="75">
        <f>I33-R33</f>
        <v>26053.559999999998</v>
      </c>
      <c r="T34" s="6" t="s">
        <v>60</v>
      </c>
    </row>
    <row r="35" spans="1:32" ht="18" customHeight="1">
      <c r="A35" s="155">
        <v>7</v>
      </c>
      <c r="B35" s="61" t="s">
        <v>58</v>
      </c>
      <c r="C35" s="28"/>
      <c r="D35" s="30"/>
      <c r="E35" s="30"/>
      <c r="F35" s="28"/>
      <c r="G35" s="28"/>
      <c r="H35" s="30"/>
      <c r="I35" s="30"/>
      <c r="J35" s="30"/>
      <c r="K35" s="30"/>
      <c r="L35" s="73"/>
      <c r="M35" s="30"/>
      <c r="N35" s="30"/>
      <c r="O35" s="49"/>
      <c r="P35" s="28"/>
      <c r="Q35" s="31"/>
      <c r="R35" s="58"/>
      <c r="S35" s="75">
        <f>S33-S34</f>
        <v>7233.880000000005</v>
      </c>
      <c r="T35" s="6" t="s">
        <v>63</v>
      </c>
      <c r="AE35" s="76"/>
      <c r="AF35" s="77"/>
    </row>
    <row r="36" spans="1:32" ht="18" customHeight="1">
      <c r="A36" s="156"/>
      <c r="B36" s="14" t="s">
        <v>45</v>
      </c>
      <c r="C36" s="28"/>
      <c r="D36" s="108">
        <v>14323</v>
      </c>
      <c r="E36" s="108">
        <f>902.84+835</f>
        <v>1737.8400000000001</v>
      </c>
      <c r="F36" s="108"/>
      <c r="G36" s="108"/>
      <c r="H36" s="108">
        <f>E36</f>
        <v>1737.8400000000001</v>
      </c>
      <c r="I36" s="108">
        <f>F36+G36</f>
        <v>0</v>
      </c>
      <c r="J36" s="108">
        <f>H36+I36</f>
        <v>1737.8400000000001</v>
      </c>
      <c r="K36" s="57">
        <f>693.54-3.7</f>
        <v>689.8399999999999</v>
      </c>
      <c r="L36" s="74">
        <v>149.91</v>
      </c>
      <c r="M36" s="57">
        <v>17.43</v>
      </c>
      <c r="N36" s="57"/>
      <c r="O36" s="49">
        <f aca="true" t="shared" si="3" ref="O36:O54">SUM(L36:N36)</f>
        <v>167.34</v>
      </c>
      <c r="P36" s="28">
        <f>K36+O36</f>
        <v>857.18</v>
      </c>
      <c r="Q36" s="95">
        <f>P36+P37+P38+P39+P40+P41+P42+P43+P44+P45-J36</f>
        <v>11984.2</v>
      </c>
      <c r="R36" s="152">
        <f>-Q36</f>
        <v>-11984.2</v>
      </c>
      <c r="AE36" s="78"/>
      <c r="AF36" s="79"/>
    </row>
    <row r="37" spans="1:32" ht="18" customHeight="1">
      <c r="A37" s="156"/>
      <c r="B37" s="14" t="s">
        <v>66</v>
      </c>
      <c r="C37" s="28"/>
      <c r="D37" s="109"/>
      <c r="E37" s="109"/>
      <c r="F37" s="109"/>
      <c r="G37" s="109"/>
      <c r="H37" s="109"/>
      <c r="I37" s="109"/>
      <c r="J37" s="109"/>
      <c r="K37" s="57">
        <v>3.7</v>
      </c>
      <c r="L37" s="74">
        <v>42.86</v>
      </c>
      <c r="M37" s="57">
        <v>4.5</v>
      </c>
      <c r="N37" s="57"/>
      <c r="O37" s="49">
        <f t="shared" si="3"/>
        <v>47.36</v>
      </c>
      <c r="P37" s="28">
        <f>K37+O37</f>
        <v>51.06</v>
      </c>
      <c r="Q37" s="96"/>
      <c r="R37" s="154"/>
      <c r="AE37" s="78"/>
      <c r="AF37" s="79"/>
    </row>
    <row r="38" spans="1:32" ht="18" customHeight="1">
      <c r="A38" s="156"/>
      <c r="B38" s="14" t="s">
        <v>67</v>
      </c>
      <c r="C38" s="28"/>
      <c r="D38" s="109"/>
      <c r="E38" s="109"/>
      <c r="F38" s="109"/>
      <c r="G38" s="109"/>
      <c r="H38" s="109"/>
      <c r="I38" s="109"/>
      <c r="J38" s="109"/>
      <c r="K38" s="28">
        <v>741.88</v>
      </c>
      <c r="L38" s="74">
        <v>180.55</v>
      </c>
      <c r="M38" s="30">
        <v>12.67</v>
      </c>
      <c r="N38" s="30"/>
      <c r="O38" s="49">
        <f t="shared" si="3"/>
        <v>193.22</v>
      </c>
      <c r="P38" s="28">
        <f aca="true" t="shared" si="4" ref="P38:P54">K38+O38</f>
        <v>935.1</v>
      </c>
      <c r="Q38" s="96"/>
      <c r="R38" s="154"/>
      <c r="AE38" s="78"/>
      <c r="AF38" s="79"/>
    </row>
    <row r="39" spans="1:32" ht="18" customHeight="1">
      <c r="A39" s="156"/>
      <c r="B39" s="14" t="s">
        <v>68</v>
      </c>
      <c r="C39" s="28"/>
      <c r="D39" s="109"/>
      <c r="E39" s="109"/>
      <c r="F39" s="109"/>
      <c r="G39" s="109"/>
      <c r="H39" s="109"/>
      <c r="I39" s="109"/>
      <c r="J39" s="109"/>
      <c r="K39" s="28">
        <v>135.35</v>
      </c>
      <c r="L39" s="74">
        <v>35.73</v>
      </c>
      <c r="M39" s="30">
        <v>5.82</v>
      </c>
      <c r="N39" s="30"/>
      <c r="O39" s="49">
        <f t="shared" si="3"/>
        <v>41.55</v>
      </c>
      <c r="P39" s="28">
        <f t="shared" si="4"/>
        <v>176.89999999999998</v>
      </c>
      <c r="Q39" s="96"/>
      <c r="R39" s="154"/>
      <c r="AE39" s="78"/>
      <c r="AF39" s="79"/>
    </row>
    <row r="40" spans="1:32" ht="18" customHeight="1" thickBot="1">
      <c r="A40" s="156"/>
      <c r="B40" s="14" t="s">
        <v>69</v>
      </c>
      <c r="C40" s="28"/>
      <c r="D40" s="109"/>
      <c r="E40" s="109"/>
      <c r="F40" s="109"/>
      <c r="G40" s="109"/>
      <c r="H40" s="109"/>
      <c r="I40" s="109"/>
      <c r="J40" s="109"/>
      <c r="K40" s="28">
        <v>323.67</v>
      </c>
      <c r="L40" s="74">
        <v>167.4</v>
      </c>
      <c r="M40" s="30">
        <v>9.41</v>
      </c>
      <c r="N40" s="30"/>
      <c r="O40" s="49">
        <f t="shared" si="3"/>
        <v>176.81</v>
      </c>
      <c r="P40" s="28">
        <f t="shared" si="4"/>
        <v>500.48</v>
      </c>
      <c r="Q40" s="96"/>
      <c r="R40" s="154"/>
      <c r="AE40" s="80"/>
      <c r="AF40" s="81"/>
    </row>
    <row r="41" spans="1:18" ht="18" customHeight="1">
      <c r="A41" s="156"/>
      <c r="B41" s="50" t="s">
        <v>70</v>
      </c>
      <c r="C41" s="28"/>
      <c r="D41" s="109"/>
      <c r="E41" s="109"/>
      <c r="F41" s="109"/>
      <c r="G41" s="109"/>
      <c r="H41" s="109"/>
      <c r="I41" s="109"/>
      <c r="J41" s="109"/>
      <c r="K41" s="28">
        <v>10968.42</v>
      </c>
      <c r="L41" s="74">
        <v>79.32</v>
      </c>
      <c r="M41" s="30">
        <v>13.21</v>
      </c>
      <c r="N41" s="30"/>
      <c r="O41" s="49">
        <f t="shared" si="3"/>
        <v>92.53</v>
      </c>
      <c r="P41" s="28">
        <f t="shared" si="4"/>
        <v>11060.95</v>
      </c>
      <c r="Q41" s="96"/>
      <c r="R41" s="154"/>
    </row>
    <row r="42" spans="1:31" ht="18" customHeight="1">
      <c r="A42" s="156"/>
      <c r="B42" s="68" t="s">
        <v>71</v>
      </c>
      <c r="C42" s="30"/>
      <c r="D42" s="109"/>
      <c r="E42" s="109"/>
      <c r="F42" s="109"/>
      <c r="G42" s="109"/>
      <c r="H42" s="109"/>
      <c r="I42" s="109"/>
      <c r="J42" s="109"/>
      <c r="K42" s="30">
        <v>5.39</v>
      </c>
      <c r="L42" s="74">
        <v>0</v>
      </c>
      <c r="M42" s="30">
        <v>0</v>
      </c>
      <c r="N42" s="30"/>
      <c r="O42" s="49">
        <f t="shared" si="3"/>
        <v>0</v>
      </c>
      <c r="P42" s="28">
        <f t="shared" si="4"/>
        <v>5.39</v>
      </c>
      <c r="Q42" s="96"/>
      <c r="R42" s="154"/>
      <c r="AE42" s="75"/>
    </row>
    <row r="43" spans="1:31" ht="18" customHeight="1">
      <c r="A43" s="156"/>
      <c r="B43" s="68" t="s">
        <v>72</v>
      </c>
      <c r="C43" s="30"/>
      <c r="D43" s="109"/>
      <c r="E43" s="109"/>
      <c r="F43" s="109"/>
      <c r="G43" s="109"/>
      <c r="H43" s="109"/>
      <c r="I43" s="109"/>
      <c r="J43" s="109"/>
      <c r="K43" s="30">
        <v>5.39</v>
      </c>
      <c r="L43" s="74">
        <v>0</v>
      </c>
      <c r="M43" s="30">
        <v>0</v>
      </c>
      <c r="N43" s="30"/>
      <c r="O43" s="49">
        <f t="shared" si="3"/>
        <v>0</v>
      </c>
      <c r="P43" s="28">
        <f t="shared" si="4"/>
        <v>5.39</v>
      </c>
      <c r="Q43" s="96"/>
      <c r="R43" s="154"/>
      <c r="AE43" s="75"/>
    </row>
    <row r="44" spans="1:31" ht="18" customHeight="1">
      <c r="A44" s="156"/>
      <c r="B44" s="68" t="s">
        <v>73</v>
      </c>
      <c r="C44" s="30"/>
      <c r="D44" s="109"/>
      <c r="E44" s="109"/>
      <c r="F44" s="109"/>
      <c r="G44" s="109"/>
      <c r="H44" s="109"/>
      <c r="I44" s="109"/>
      <c r="J44" s="109"/>
      <c r="K44" s="30">
        <v>38.9</v>
      </c>
      <c r="L44" s="74">
        <v>8.19</v>
      </c>
      <c r="M44" s="30">
        <v>0</v>
      </c>
      <c r="N44" s="30"/>
      <c r="O44" s="49">
        <f t="shared" si="3"/>
        <v>8.19</v>
      </c>
      <c r="P44" s="28">
        <f t="shared" si="4"/>
        <v>47.089999999999996</v>
      </c>
      <c r="Q44" s="96"/>
      <c r="R44" s="154"/>
      <c r="AE44" s="75"/>
    </row>
    <row r="45" spans="1:31" ht="18" customHeight="1">
      <c r="A45" s="157"/>
      <c r="B45" s="68" t="s">
        <v>74</v>
      </c>
      <c r="C45" s="30"/>
      <c r="D45" s="110"/>
      <c r="E45" s="110"/>
      <c r="F45" s="110"/>
      <c r="G45" s="110"/>
      <c r="H45" s="110"/>
      <c r="I45" s="110"/>
      <c r="J45" s="110"/>
      <c r="K45" s="30">
        <v>82.5</v>
      </c>
      <c r="L45" s="74">
        <v>0</v>
      </c>
      <c r="M45" s="30">
        <v>0</v>
      </c>
      <c r="N45" s="30"/>
      <c r="O45" s="49">
        <f t="shared" si="3"/>
        <v>0</v>
      </c>
      <c r="P45" s="28">
        <f t="shared" si="4"/>
        <v>82.5</v>
      </c>
      <c r="Q45" s="97"/>
      <c r="R45" s="153"/>
      <c r="AE45" s="75"/>
    </row>
    <row r="46" spans="1:31" ht="18" customHeight="1">
      <c r="A46" s="11">
        <v>8</v>
      </c>
      <c r="B46" s="14" t="s">
        <v>8</v>
      </c>
      <c r="C46" s="28"/>
      <c r="D46" s="28">
        <v>0</v>
      </c>
      <c r="E46" s="28">
        <v>408</v>
      </c>
      <c r="F46" s="28"/>
      <c r="G46" s="28"/>
      <c r="H46" s="28">
        <f>E46</f>
        <v>408</v>
      </c>
      <c r="I46" s="28"/>
      <c r="J46" s="28">
        <f aca="true" t="shared" si="5" ref="J46:J54">H46+I46</f>
        <v>408</v>
      </c>
      <c r="K46" s="28">
        <v>1864.35</v>
      </c>
      <c r="L46" s="74">
        <v>0</v>
      </c>
      <c r="M46" s="30">
        <v>0</v>
      </c>
      <c r="N46" s="30"/>
      <c r="O46" s="49">
        <f t="shared" si="3"/>
        <v>0</v>
      </c>
      <c r="P46" s="28">
        <f t="shared" si="4"/>
        <v>1864.35</v>
      </c>
      <c r="Q46" s="29"/>
      <c r="R46" s="40">
        <f aca="true" t="shared" si="6" ref="R46:R54">J46+Q46-P46</f>
        <v>-1456.35</v>
      </c>
      <c r="AE46" s="75"/>
    </row>
    <row r="47" spans="1:18" ht="18" customHeight="1">
      <c r="A47" s="11">
        <v>9</v>
      </c>
      <c r="B47" s="14" t="s">
        <v>42</v>
      </c>
      <c r="C47" s="28"/>
      <c r="D47" s="28">
        <v>0</v>
      </c>
      <c r="E47" s="28">
        <v>2000</v>
      </c>
      <c r="F47" s="28"/>
      <c r="G47" s="28"/>
      <c r="H47" s="28">
        <f>E47</f>
        <v>2000</v>
      </c>
      <c r="I47" s="28"/>
      <c r="J47" s="28">
        <f t="shared" si="5"/>
        <v>2000</v>
      </c>
      <c r="K47" s="28">
        <v>2233.52</v>
      </c>
      <c r="L47" s="74">
        <v>0</v>
      </c>
      <c r="M47" s="30">
        <v>0</v>
      </c>
      <c r="N47" s="30"/>
      <c r="O47" s="49">
        <f t="shared" si="3"/>
        <v>0</v>
      </c>
      <c r="P47" s="28">
        <f t="shared" si="4"/>
        <v>2233.52</v>
      </c>
      <c r="Q47" s="29"/>
      <c r="R47" s="40">
        <f t="shared" si="6"/>
        <v>-233.51999999999998</v>
      </c>
    </row>
    <row r="48" spans="1:18" ht="27" customHeight="1">
      <c r="A48" s="11">
        <v>10</v>
      </c>
      <c r="B48" s="14" t="s">
        <v>15</v>
      </c>
      <c r="C48" s="28">
        <v>270000</v>
      </c>
      <c r="D48" s="28">
        <v>1000</v>
      </c>
      <c r="E48" s="28"/>
      <c r="F48" s="28"/>
      <c r="G48" s="28"/>
      <c r="H48" s="28"/>
      <c r="I48" s="28"/>
      <c r="J48" s="28">
        <f t="shared" si="5"/>
        <v>0</v>
      </c>
      <c r="K48" s="28">
        <v>59.08</v>
      </c>
      <c r="L48" s="74">
        <v>10.33</v>
      </c>
      <c r="M48" s="30">
        <v>0</v>
      </c>
      <c r="N48" s="30"/>
      <c r="O48" s="49">
        <f t="shared" si="3"/>
        <v>10.33</v>
      </c>
      <c r="P48" s="28">
        <f t="shared" si="4"/>
        <v>69.41</v>
      </c>
      <c r="Q48" s="29"/>
      <c r="R48" s="40">
        <f t="shared" si="6"/>
        <v>-69.41</v>
      </c>
    </row>
    <row r="49" spans="1:18" ht="18" customHeight="1">
      <c r="A49" s="11">
        <v>11</v>
      </c>
      <c r="B49" s="23" t="s">
        <v>32</v>
      </c>
      <c r="C49" s="30">
        <v>4698</v>
      </c>
      <c r="D49" s="28">
        <v>789</v>
      </c>
      <c r="E49" s="28"/>
      <c r="F49" s="30">
        <v>2800</v>
      </c>
      <c r="G49" s="30"/>
      <c r="H49" s="30"/>
      <c r="I49" s="46">
        <f>F49+G49</f>
        <v>2800</v>
      </c>
      <c r="J49" s="28">
        <f t="shared" si="5"/>
        <v>2800</v>
      </c>
      <c r="K49" s="30">
        <v>3266.33</v>
      </c>
      <c r="L49" s="74">
        <v>361.31</v>
      </c>
      <c r="M49" s="30">
        <v>113.46</v>
      </c>
      <c r="N49" s="30"/>
      <c r="O49" s="49">
        <f t="shared" si="3"/>
        <v>474.77</v>
      </c>
      <c r="P49" s="28">
        <f t="shared" si="4"/>
        <v>3741.1</v>
      </c>
      <c r="Q49" s="31"/>
      <c r="R49" s="40">
        <f t="shared" si="6"/>
        <v>-941.0999999999999</v>
      </c>
    </row>
    <row r="50" spans="1:18" ht="18" customHeight="1">
      <c r="A50" s="11">
        <v>12</v>
      </c>
      <c r="B50" s="23" t="s">
        <v>33</v>
      </c>
      <c r="C50" s="30">
        <v>1600</v>
      </c>
      <c r="D50" s="28">
        <v>1122</v>
      </c>
      <c r="E50" s="28"/>
      <c r="F50" s="30"/>
      <c r="G50" s="30"/>
      <c r="H50" s="30"/>
      <c r="I50" s="28"/>
      <c r="J50" s="28">
        <f t="shared" si="5"/>
        <v>0</v>
      </c>
      <c r="K50" s="30">
        <v>0</v>
      </c>
      <c r="L50" s="74">
        <v>5.05</v>
      </c>
      <c r="M50" s="30">
        <v>0</v>
      </c>
      <c r="N50" s="30"/>
      <c r="O50" s="49">
        <f t="shared" si="3"/>
        <v>5.05</v>
      </c>
      <c r="P50" s="28">
        <f t="shared" si="4"/>
        <v>5.05</v>
      </c>
      <c r="Q50" s="31"/>
      <c r="R50" s="40">
        <f t="shared" si="6"/>
        <v>-5.05</v>
      </c>
    </row>
    <row r="51" spans="1:18" ht="18" customHeight="1">
      <c r="A51" s="11">
        <v>13</v>
      </c>
      <c r="B51" s="23" t="s">
        <v>54</v>
      </c>
      <c r="C51" s="30"/>
      <c r="D51" s="28">
        <v>1802</v>
      </c>
      <c r="E51" s="28"/>
      <c r="F51" s="30"/>
      <c r="G51" s="30"/>
      <c r="H51" s="30"/>
      <c r="I51" s="28"/>
      <c r="J51" s="28">
        <f>H51+I51</f>
        <v>0</v>
      </c>
      <c r="K51" s="30">
        <v>0</v>
      </c>
      <c r="L51" s="74">
        <v>0</v>
      </c>
      <c r="M51" s="30">
        <v>0</v>
      </c>
      <c r="N51" s="30"/>
      <c r="O51" s="49">
        <f t="shared" si="3"/>
        <v>0</v>
      </c>
      <c r="P51" s="28">
        <f t="shared" si="4"/>
        <v>0</v>
      </c>
      <c r="Q51" s="31"/>
      <c r="R51" s="40">
        <f>J51+Q51-P51</f>
        <v>0</v>
      </c>
    </row>
    <row r="52" spans="1:18" ht="18" customHeight="1">
      <c r="A52" s="11">
        <v>14</v>
      </c>
      <c r="B52" s="22" t="s">
        <v>44</v>
      </c>
      <c r="C52" s="67">
        <v>0</v>
      </c>
      <c r="D52" s="95">
        <f>5592+15041</f>
        <v>20633</v>
      </c>
      <c r="E52" s="28"/>
      <c r="F52" s="28"/>
      <c r="G52" s="28"/>
      <c r="H52" s="28"/>
      <c r="I52" s="46"/>
      <c r="J52" s="28">
        <f t="shared" si="5"/>
        <v>0</v>
      </c>
      <c r="K52" s="28">
        <v>4500</v>
      </c>
      <c r="L52" s="74">
        <v>2000</v>
      </c>
      <c r="M52" s="30">
        <v>1000</v>
      </c>
      <c r="N52" s="28"/>
      <c r="O52" s="49">
        <f t="shared" si="3"/>
        <v>3000</v>
      </c>
      <c r="P52" s="28">
        <f t="shared" si="4"/>
        <v>7500</v>
      </c>
      <c r="Q52" s="29">
        <f>P52</f>
        <v>7500</v>
      </c>
      <c r="R52" s="40">
        <v>-4500</v>
      </c>
    </row>
    <row r="53" spans="1:18" ht="18" customHeight="1">
      <c r="A53" s="11">
        <v>15</v>
      </c>
      <c r="B53" s="21" t="s">
        <v>76</v>
      </c>
      <c r="C53" s="67">
        <v>0</v>
      </c>
      <c r="D53" s="96"/>
      <c r="E53" s="28"/>
      <c r="F53" s="30"/>
      <c r="G53" s="30"/>
      <c r="H53" s="30"/>
      <c r="I53" s="30"/>
      <c r="J53" s="28">
        <f t="shared" si="5"/>
        <v>0</v>
      </c>
      <c r="K53" s="30">
        <v>2</v>
      </c>
      <c r="L53" s="74">
        <v>0</v>
      </c>
      <c r="M53" s="30">
        <v>0</v>
      </c>
      <c r="N53" s="30"/>
      <c r="O53" s="49">
        <f t="shared" si="3"/>
        <v>0</v>
      </c>
      <c r="P53" s="28">
        <f t="shared" si="4"/>
        <v>2</v>
      </c>
      <c r="Q53" s="31"/>
      <c r="R53" s="40">
        <f t="shared" si="6"/>
        <v>-2</v>
      </c>
    </row>
    <row r="54" spans="1:18" ht="18" customHeight="1">
      <c r="A54" s="11">
        <v>16</v>
      </c>
      <c r="B54" s="21" t="s">
        <v>75</v>
      </c>
      <c r="C54" s="67">
        <v>0</v>
      </c>
      <c r="D54" s="97"/>
      <c r="E54" s="28"/>
      <c r="F54" s="30"/>
      <c r="G54" s="30"/>
      <c r="H54" s="30"/>
      <c r="I54" s="30"/>
      <c r="J54" s="28">
        <f t="shared" si="5"/>
        <v>0</v>
      </c>
      <c r="K54" s="30">
        <v>1528</v>
      </c>
      <c r="L54" s="74">
        <v>1265</v>
      </c>
      <c r="M54" s="30">
        <v>0</v>
      </c>
      <c r="N54" s="30"/>
      <c r="O54" s="49">
        <f t="shared" si="3"/>
        <v>1265</v>
      </c>
      <c r="P54" s="28">
        <f t="shared" si="4"/>
        <v>2793</v>
      </c>
      <c r="Q54" s="31"/>
      <c r="R54" s="40">
        <f t="shared" si="6"/>
        <v>-2793</v>
      </c>
    </row>
    <row r="55" spans="1:18" ht="18" customHeight="1">
      <c r="A55" s="11"/>
      <c r="B55" s="4" t="s">
        <v>30</v>
      </c>
      <c r="C55" s="49"/>
      <c r="D55" s="49">
        <f aca="true" t="shared" si="7" ref="D55:R55">SUM(D23:D54)</f>
        <v>222894</v>
      </c>
      <c r="E55" s="49">
        <f t="shared" si="7"/>
        <v>139066.50999999998</v>
      </c>
      <c r="F55" s="49">
        <f t="shared" si="7"/>
        <v>469758.2599999999</v>
      </c>
      <c r="G55" s="49">
        <f t="shared" si="7"/>
        <v>106770.74</v>
      </c>
      <c r="H55" s="49">
        <f t="shared" si="7"/>
        <v>139173.50999999998</v>
      </c>
      <c r="I55" s="49">
        <f t="shared" si="7"/>
        <v>576421.9999999999</v>
      </c>
      <c r="J55" s="49">
        <f t="shared" si="7"/>
        <v>715595.5099999999</v>
      </c>
      <c r="K55" s="49">
        <f t="shared" si="7"/>
        <v>699478.7099999998</v>
      </c>
      <c r="L55" s="49">
        <f t="shared" si="7"/>
        <v>81857.40999999999</v>
      </c>
      <c r="M55" s="49">
        <f>SUM(M23:M54)</f>
        <v>7167.92</v>
      </c>
      <c r="N55" s="49">
        <f>SUM(N23:N54)</f>
        <v>0</v>
      </c>
      <c r="O55" s="49">
        <f t="shared" si="7"/>
        <v>89025.33</v>
      </c>
      <c r="P55" s="49">
        <f t="shared" si="7"/>
        <v>788504.0399999999</v>
      </c>
      <c r="Q55" s="49">
        <f t="shared" si="7"/>
        <v>59211.57000000001</v>
      </c>
      <c r="R55" s="87">
        <f t="shared" si="7"/>
        <v>-30181.16000000005</v>
      </c>
    </row>
    <row r="56" spans="1:18" ht="18" customHeight="1" thickBot="1">
      <c r="A56" s="12"/>
      <c r="B56" s="13" t="s">
        <v>31</v>
      </c>
      <c r="C56" s="32"/>
      <c r="D56" s="32">
        <f aca="true" t="shared" si="8" ref="D56:R56">SUM(D21+D55)</f>
        <v>244232</v>
      </c>
      <c r="E56" s="32">
        <f t="shared" si="8"/>
        <v>139066.50999999998</v>
      </c>
      <c r="F56" s="32">
        <f t="shared" si="8"/>
        <v>469758.2599999999</v>
      </c>
      <c r="G56" s="32">
        <f t="shared" si="8"/>
        <v>106770.74</v>
      </c>
      <c r="H56" s="32">
        <f t="shared" si="8"/>
        <v>139173.50999999998</v>
      </c>
      <c r="I56" s="32">
        <f t="shared" si="8"/>
        <v>576421.9999999999</v>
      </c>
      <c r="J56" s="32">
        <f t="shared" si="8"/>
        <v>715595.5099999999</v>
      </c>
      <c r="K56" s="32">
        <f t="shared" si="8"/>
        <v>715316.2999999998</v>
      </c>
      <c r="L56" s="32">
        <f t="shared" si="8"/>
        <v>82170.62999999999</v>
      </c>
      <c r="M56" s="32">
        <f t="shared" si="8"/>
        <v>7197.76</v>
      </c>
      <c r="N56" s="32">
        <f t="shared" si="8"/>
        <v>0</v>
      </c>
      <c r="O56" s="32">
        <f t="shared" si="8"/>
        <v>89368.39</v>
      </c>
      <c r="P56" s="32">
        <f t="shared" si="8"/>
        <v>804684.69</v>
      </c>
      <c r="Q56" s="32">
        <f t="shared" si="8"/>
        <v>75392.22</v>
      </c>
      <c r="R56" s="88">
        <f t="shared" si="8"/>
        <v>-30181.16000000005</v>
      </c>
    </row>
    <row r="57" spans="1:18" ht="15.75">
      <c r="A57" s="9"/>
      <c r="B57" s="60" t="s">
        <v>77</v>
      </c>
      <c r="C57" s="60"/>
      <c r="D57" s="60"/>
      <c r="E57" s="60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</sheetData>
  <sheetProtection/>
  <mergeCells count="92">
    <mergeCell ref="A3:R3"/>
    <mergeCell ref="K27:K28"/>
    <mergeCell ref="R29:R32"/>
    <mergeCell ref="Q36:Q45"/>
    <mergeCell ref="L27:L28"/>
    <mergeCell ref="R36:R45"/>
    <mergeCell ref="J36:J45"/>
    <mergeCell ref="A27:A28"/>
    <mergeCell ref="Q29:Q32"/>
    <mergeCell ref="H36:H45"/>
    <mergeCell ref="A35:A45"/>
    <mergeCell ref="P29:P32"/>
    <mergeCell ref="N29:N32"/>
    <mergeCell ref="E27:E28"/>
    <mergeCell ref="H27:H28"/>
    <mergeCell ref="J27:J28"/>
    <mergeCell ref="I36:I45"/>
    <mergeCell ref="C27:C28"/>
    <mergeCell ref="Q6:Q12"/>
    <mergeCell ref="O10:O12"/>
    <mergeCell ref="O27:O28"/>
    <mergeCell ref="P27:P28"/>
    <mergeCell ref="M27:M28"/>
    <mergeCell ref="N27:N28"/>
    <mergeCell ref="Q27:Q28"/>
    <mergeCell ref="R27:R28"/>
    <mergeCell ref="O29:O32"/>
    <mergeCell ref="O23:O24"/>
    <mergeCell ref="R6:R11"/>
    <mergeCell ref="E7:F8"/>
    <mergeCell ref="H7:J8"/>
    <mergeCell ref="J9:J11"/>
    <mergeCell ref="Q23:Q24"/>
    <mergeCell ref="R23:R24"/>
    <mergeCell ref="E23:E24"/>
    <mergeCell ref="E6:J6"/>
    <mergeCell ref="K6:P8"/>
    <mergeCell ref="D6:D12"/>
    <mergeCell ref="E10:E12"/>
    <mergeCell ref="H10:H12"/>
    <mergeCell ref="L10:L12"/>
    <mergeCell ref="L9:O9"/>
    <mergeCell ref="H23:H24"/>
    <mergeCell ref="J23:J24"/>
    <mergeCell ref="K23:K24"/>
    <mergeCell ref="M23:M24"/>
    <mergeCell ref="N23:N24"/>
    <mergeCell ref="N25:N26"/>
    <mergeCell ref="A23:A24"/>
    <mergeCell ref="B23:B24"/>
    <mergeCell ref="C23:C24"/>
    <mergeCell ref="D23:D24"/>
    <mergeCell ref="A4:R4"/>
    <mergeCell ref="P5:R5"/>
    <mergeCell ref="A6:A12"/>
    <mergeCell ref="B6:B12"/>
    <mergeCell ref="C6:C12"/>
    <mergeCell ref="L25:L26"/>
    <mergeCell ref="L23:L24"/>
    <mergeCell ref="P23:P24"/>
    <mergeCell ref="Q25:Q26"/>
    <mergeCell ref="R25:R26"/>
    <mergeCell ref="E25:E26"/>
    <mergeCell ref="H25:H26"/>
    <mergeCell ref="J25:J26"/>
    <mergeCell ref="K25:K26"/>
    <mergeCell ref="M25:M26"/>
    <mergeCell ref="D27:D28"/>
    <mergeCell ref="A25:A26"/>
    <mergeCell ref="B25:B26"/>
    <mergeCell ref="C25:C26"/>
    <mergeCell ref="D25:D26"/>
    <mergeCell ref="B27:B28"/>
    <mergeCell ref="E36:E45"/>
    <mergeCell ref="F36:F45"/>
    <mergeCell ref="G36:G45"/>
    <mergeCell ref="J29:J32"/>
    <mergeCell ref="A29:A32"/>
    <mergeCell ref="B29:B32"/>
    <mergeCell ref="C29:C32"/>
    <mergeCell ref="D36:D45"/>
    <mergeCell ref="K29:K32"/>
    <mergeCell ref="M29:M32"/>
    <mergeCell ref="L29:L32"/>
    <mergeCell ref="D29:D32"/>
    <mergeCell ref="A2:R2"/>
    <mergeCell ref="D52:D54"/>
    <mergeCell ref="N10:N12"/>
    <mergeCell ref="M10:M12"/>
    <mergeCell ref="K9:K12"/>
    <mergeCell ref="O25:O26"/>
    <mergeCell ref="P25:P26"/>
  </mergeCells>
  <printOptions horizontalCentered="1"/>
  <pageMargins left="0" right="0" top="0" bottom="0" header="0" footer="0"/>
  <pageSetup fitToHeight="1" fitToWidth="1" horizontalDpi="600" verticalDpi="600" orientation="landscape" paperSize="9" scale="60" r:id="rId2"/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acer</cp:lastModifiedBy>
  <cp:lastPrinted>2015-12-03T06:07:57Z</cp:lastPrinted>
  <dcterms:created xsi:type="dcterms:W3CDTF">1999-07-27T05:51:54Z</dcterms:created>
  <dcterms:modified xsi:type="dcterms:W3CDTF">2015-12-03T06:08:36Z</dcterms:modified>
  <cp:category/>
  <cp:version/>
  <cp:contentType/>
  <cp:contentStatus/>
</cp:coreProperties>
</file>